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bunce\Desktop\MCSTOPPP webpage layout\docs\New and Redevelopment\How to Comply\"/>
    </mc:Choice>
  </mc:AlternateContent>
  <xr:revisionPtr revIDLastSave="0" documentId="8_{0C23CC5E-AA61-4689-A5A8-D5233CECC499}" xr6:coauthVersionLast="44" xr6:coauthVersionMax="44" xr10:uidLastSave="{00000000-0000-0000-0000-000000000000}"/>
  <bookViews>
    <workbookView xWindow="180" yWindow="2940" windowWidth="20535" windowHeight="11385" xr2:uid="{00000000-000D-0000-FFFF-FFFF00000000}"/>
  </bookViews>
  <sheets>
    <sheet name="Calculations" sheetId="1" r:id="rId1"/>
    <sheet name="Instructions for Use" sheetId="2" r:id="rId2"/>
  </sheets>
  <definedNames>
    <definedName name="_xlnm.Print_Area" localSheetId="0">Calculations!$A$1:$Q$76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1" l="1"/>
  <c r="D10" i="1"/>
  <c r="D11" i="1"/>
  <c r="D58" i="1"/>
  <c r="D59" i="1"/>
  <c r="D69" i="1"/>
  <c r="F7" i="1"/>
  <c r="F13" i="1"/>
  <c r="F19" i="1"/>
  <c r="F25" i="1"/>
  <c r="F31" i="1"/>
  <c r="F37" i="1"/>
  <c r="F43" i="1"/>
  <c r="F49" i="1"/>
  <c r="F55" i="1"/>
  <c r="F67" i="1"/>
  <c r="F69" i="1"/>
  <c r="H11" i="1"/>
  <c r="H10" i="1"/>
  <c r="H9" i="1"/>
  <c r="H8" i="1"/>
  <c r="H6" i="1"/>
  <c r="I30" i="1"/>
  <c r="H29" i="1"/>
  <c r="H28" i="1"/>
  <c r="H27" i="1"/>
  <c r="H26" i="1"/>
  <c r="H24" i="1"/>
  <c r="H23" i="1"/>
  <c r="H22" i="1"/>
  <c r="H21" i="1"/>
  <c r="H20" i="1"/>
  <c r="H18" i="1"/>
  <c r="H17" i="1"/>
  <c r="H16" i="1"/>
  <c r="H15" i="1"/>
  <c r="H14" i="1"/>
  <c r="H12" i="1"/>
  <c r="H67" i="1"/>
  <c r="H66" i="1"/>
  <c r="H65" i="1"/>
  <c r="H64" i="1"/>
  <c r="H63" i="1"/>
  <c r="H62" i="1"/>
  <c r="B61" i="1"/>
  <c r="I61" i="1"/>
  <c r="B60" i="1"/>
  <c r="H60" i="1"/>
  <c r="H59" i="1"/>
  <c r="H58" i="1"/>
  <c r="H57" i="1"/>
  <c r="I56" i="1"/>
  <c r="I54" i="1"/>
  <c r="H53" i="1"/>
  <c r="H52" i="1"/>
  <c r="H51" i="1"/>
  <c r="I50" i="1"/>
  <c r="I48" i="1"/>
  <c r="H47" i="1"/>
  <c r="H46" i="1"/>
  <c r="H45" i="1"/>
  <c r="I44" i="1"/>
  <c r="I42" i="1"/>
  <c r="H41" i="1"/>
  <c r="H40" i="1"/>
  <c r="H39" i="1"/>
  <c r="I38" i="1"/>
  <c r="I36" i="1"/>
  <c r="H35" i="1"/>
  <c r="H34" i="1"/>
  <c r="H33" i="1"/>
  <c r="I32" i="1"/>
  <c r="B69" i="1"/>
  <c r="C69" i="1"/>
  <c r="Q69" i="1"/>
  <c r="P69" i="1"/>
  <c r="O69" i="1"/>
  <c r="N69" i="1"/>
  <c r="M69" i="1"/>
  <c r="L69" i="1"/>
  <c r="K69" i="1"/>
  <c r="J69" i="1"/>
  <c r="I69" i="1"/>
  <c r="H68" i="1"/>
  <c r="H69" i="1"/>
  <c r="B72" i="1"/>
  <c r="I71" i="1"/>
  <c r="I73" i="1"/>
  <c r="Q71" i="1"/>
  <c r="Q73" i="1"/>
  <c r="P71" i="1"/>
  <c r="P73" i="1"/>
  <c r="O71" i="1"/>
  <c r="O73" i="1"/>
  <c r="N71" i="1"/>
  <c r="N73" i="1"/>
  <c r="M71" i="1"/>
  <c r="M73" i="1"/>
  <c r="L71" i="1"/>
  <c r="L73" i="1"/>
  <c r="K71" i="1"/>
  <c r="K73" i="1"/>
  <c r="J71" i="1"/>
  <c r="J73" i="1"/>
  <c r="B73" i="1"/>
  <c r="B74" i="1"/>
  <c r="H71" i="1"/>
  <c r="H73" i="1"/>
</calcChain>
</file>

<file path=xl/sharedStrings.xml><?xml version="1.0" encoding="utf-8"?>
<sst xmlns="http://schemas.openxmlformats.org/spreadsheetml/2006/main" count="103" uniqueCount="94">
  <si>
    <t>Square Feet</t>
  </si>
  <si>
    <t>Self-Treating</t>
  </si>
  <si>
    <t>Self-Retaining</t>
  </si>
  <si>
    <t>Facility 1</t>
  </si>
  <si>
    <t>Facility 2</t>
  </si>
  <si>
    <t>Facility 3</t>
  </si>
  <si>
    <t>Facility 4</t>
  </si>
  <si>
    <t>Facility 5</t>
  </si>
  <si>
    <t>Facility 6</t>
  </si>
  <si>
    <t>Facility 7</t>
  </si>
  <si>
    <t>Facility 8</t>
  </si>
  <si>
    <t>Facility 9</t>
  </si>
  <si>
    <t>Facility 10</t>
  </si>
  <si>
    <t>Total DMAs</t>
  </si>
  <si>
    <t>Sizing Factor</t>
  </si>
  <si>
    <t>Minimum Size</t>
  </si>
  <si>
    <t>Drains to Self-Retaining</t>
  </si>
  <si>
    <t>Total Facilities</t>
  </si>
  <si>
    <t>DMAs + Facilities</t>
  </si>
  <si>
    <t>DMA Names</t>
  </si>
  <si>
    <r>
      <t xml:space="preserve">Step 5: </t>
    </r>
    <r>
      <rPr>
        <sz val="11"/>
        <color theme="1"/>
        <rFont val="Calibri"/>
        <family val="2"/>
        <scheme val="minor"/>
      </rPr>
      <t>Slide (move) number from this column to correct column 
(F or H-Q)</t>
    </r>
  </si>
  <si>
    <t>Total Site Area:</t>
  </si>
  <si>
    <r>
      <t xml:space="preserve">Step 3: 
</t>
    </r>
    <r>
      <rPr>
        <sz val="11"/>
        <color theme="1"/>
        <rFont val="Calibri"/>
        <family val="2"/>
        <scheme val="minor"/>
      </rPr>
      <t xml:space="preserve">If DMA is "Self-Treating" or "Self-Retaining," </t>
    </r>
    <r>
      <rPr>
        <b/>
        <sz val="11"/>
        <color theme="1"/>
        <rFont val="Calibri"/>
        <family val="2"/>
        <scheme val="minor"/>
      </rPr>
      <t>copy</t>
    </r>
    <r>
      <rPr>
        <sz val="11"/>
        <color theme="1"/>
        <rFont val="Calibri"/>
        <family val="2"/>
        <scheme val="minor"/>
      </rPr>
      <t xml:space="preserve"> square footage to appropriate column</t>
    </r>
  </si>
  <si>
    <t xml:space="preserve">See the instructions and the BASMAA Post-Construction Manual </t>
  </si>
  <si>
    <r>
      <rPr>
        <b/>
        <sz val="11"/>
        <rFont val="Calibri"/>
        <family val="2"/>
        <scheme val="minor"/>
      </rPr>
      <t xml:space="preserve">Step 9: </t>
    </r>
    <r>
      <rPr>
        <sz val="11"/>
        <rFont val="Calibri"/>
        <family val="2"/>
        <scheme val="minor"/>
      </rPr>
      <t>Check to make sure Areas Draining to each Receiving Self-Retaining Area do not exceed maximum 2:1 ratio.</t>
    </r>
  </si>
  <si>
    <r>
      <t xml:space="preserve">Step 1: 
</t>
    </r>
    <r>
      <rPr>
        <sz val="11"/>
        <color theme="1"/>
        <rFont val="Calibri"/>
        <family val="2"/>
        <scheme val="minor"/>
      </rPr>
      <t>Enter Total Site Area</t>
    </r>
  </si>
  <si>
    <r>
      <t xml:space="preserve">Step 7: </t>
    </r>
    <r>
      <rPr>
        <sz val="11"/>
        <color theme="1"/>
        <rFont val="Calibri"/>
        <family val="2"/>
        <scheme val="minor"/>
      </rPr>
      <t>Enter Facilty Footprints</t>
    </r>
  </si>
  <si>
    <r>
      <t xml:space="preserve">Step 8: </t>
    </r>
    <r>
      <rPr>
        <sz val="11"/>
        <color theme="1"/>
        <rFont val="Calibri"/>
        <family val="2"/>
        <scheme val="minor"/>
      </rPr>
      <t xml:space="preserve">Iterate sizes of facility footprints and DMAs until all footprints are at least the minimum </t>
    </r>
    <r>
      <rPr>
        <b/>
        <sz val="11"/>
        <color theme="1"/>
        <rFont val="Calibri"/>
        <family val="2"/>
        <scheme val="minor"/>
      </rPr>
      <t>AND</t>
    </r>
    <r>
      <rPr>
        <sz val="11"/>
        <color theme="1"/>
        <rFont val="Calibri"/>
        <family val="2"/>
        <scheme val="minor"/>
      </rPr>
      <t xml:space="preserve"> DMAs + Facilities equals Total Site Area</t>
    </r>
  </si>
  <si>
    <r>
      <rPr>
        <b/>
        <sz val="11"/>
        <rFont val="Calibri"/>
        <family val="2"/>
        <scheme val="minor"/>
      </rPr>
      <t xml:space="preserve">Step 10: </t>
    </r>
    <r>
      <rPr>
        <sz val="11"/>
        <rFont val="Calibri"/>
        <family val="2"/>
        <scheme val="minor"/>
      </rPr>
      <t>Check results on this spreadsheet are consistent with what is shown on the SCP Exhibit.</t>
    </r>
  </si>
  <si>
    <t>Footprint on Exhibit</t>
  </si>
  <si>
    <t>BIORETENTION FACILITIES</t>
  </si>
  <si>
    <r>
      <t xml:space="preserve">Step 4: 
</t>
    </r>
    <r>
      <rPr>
        <sz val="11"/>
        <color theme="1"/>
        <rFont val="Calibri"/>
        <family val="2"/>
        <scheme val="minor"/>
      </rPr>
      <t>If the DMA is "Drains to Self Retaining" or "Drains to Bioretention" enter runoff factor from Table 4-1</t>
    </r>
  </si>
  <si>
    <t>Runoff Factor</t>
  </si>
  <si>
    <r>
      <t xml:space="preserve">Step 6: 
</t>
    </r>
    <r>
      <rPr>
        <sz val="11"/>
        <color theme="1"/>
        <rFont val="Calibri"/>
        <family val="2"/>
        <scheme val="minor"/>
      </rPr>
      <t xml:space="preserve">For "Drains to Self-Retaining" DMAs, enter the </t>
    </r>
    <r>
      <rPr>
        <b/>
        <sz val="11"/>
        <color theme="1"/>
        <rFont val="Calibri"/>
        <family val="2"/>
        <scheme val="minor"/>
      </rPr>
      <t>name of receiving DMA</t>
    </r>
  </si>
  <si>
    <t xml:space="preserve">Name of Receiving DMA </t>
  </si>
  <si>
    <r>
      <t xml:space="preserve">Step 2: 
</t>
    </r>
    <r>
      <rPr>
        <sz val="11"/>
        <color theme="1"/>
        <rFont val="Calibri"/>
        <family val="2"/>
        <scheme val="minor"/>
      </rPr>
      <t>List names of all DMAs  and square footage of each</t>
    </r>
  </si>
  <si>
    <t>1-RF</t>
  </si>
  <si>
    <t>1-RR</t>
  </si>
  <si>
    <t>1-DW</t>
  </si>
  <si>
    <t>1-FY-1</t>
  </si>
  <si>
    <t>1-FY-2</t>
  </si>
  <si>
    <t>1-RY</t>
  </si>
  <si>
    <t>2-RF</t>
  </si>
  <si>
    <t>2-RR</t>
  </si>
  <si>
    <t>2-DW</t>
  </si>
  <si>
    <t>2-FY-1</t>
  </si>
  <si>
    <t>2-FY-2</t>
  </si>
  <si>
    <t>2-RY</t>
  </si>
  <si>
    <t>3-RF</t>
  </si>
  <si>
    <t>3-RR</t>
  </si>
  <si>
    <t>3-DW</t>
  </si>
  <si>
    <t>3-FY-1</t>
  </si>
  <si>
    <t>3-FY-2</t>
  </si>
  <si>
    <t>3-RY</t>
  </si>
  <si>
    <t>4-RF</t>
  </si>
  <si>
    <t>4-RR</t>
  </si>
  <si>
    <t>4-DW</t>
  </si>
  <si>
    <t>4-FY-1</t>
  </si>
  <si>
    <t>4-FY-2</t>
  </si>
  <si>
    <t>4-RY</t>
  </si>
  <si>
    <t>5-RF</t>
  </si>
  <si>
    <t>5-RR</t>
  </si>
  <si>
    <t>5-DW</t>
  </si>
  <si>
    <t>5-FY-1</t>
  </si>
  <si>
    <t>5-FY-2</t>
  </si>
  <si>
    <t>5-RY</t>
  </si>
  <si>
    <t>6-RF</t>
  </si>
  <si>
    <t>6-RR</t>
  </si>
  <si>
    <t>6-DW</t>
  </si>
  <si>
    <t>6-FY-1</t>
  </si>
  <si>
    <t>6-FY-2</t>
  </si>
  <si>
    <t>6-RY</t>
  </si>
  <si>
    <t>7-RF</t>
  </si>
  <si>
    <t>7-RR</t>
  </si>
  <si>
    <t>7-DW</t>
  </si>
  <si>
    <t>7-FY-1</t>
  </si>
  <si>
    <t>7-FY-2</t>
  </si>
  <si>
    <t>7-RY</t>
  </si>
  <si>
    <t>8-RF</t>
  </si>
  <si>
    <t>8-RR</t>
  </si>
  <si>
    <t>8-DW</t>
  </si>
  <si>
    <t>8-FY-1</t>
  </si>
  <si>
    <t>8-FY-2</t>
  </si>
  <si>
    <t>8-RY</t>
  </si>
  <si>
    <t>9-RF</t>
  </si>
  <si>
    <t>9-RR</t>
  </si>
  <si>
    <t>9-DW</t>
  </si>
  <si>
    <t>9-FY-1</t>
  </si>
  <si>
    <t>9-FY-2</t>
  </si>
  <si>
    <t>9-RY</t>
  </si>
  <si>
    <t>S-1</t>
  </si>
  <si>
    <t>S-2</t>
  </si>
  <si>
    <t>Provision E.12 Sizing Calculator - Whispering Pines Lane Example Residential Subdivision</t>
  </si>
  <si>
    <t xml:space="preserve">Version 0.3. 2015-12-02.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</si>
</sst>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scheme val="minor"/>
    </font>
    <font>
      <b/>
      <sz val="11"/>
      <name val="Calibri"/>
      <family val="2"/>
      <scheme val="minor"/>
    </font>
    <font>
      <b/>
      <sz val="11"/>
      <color rgb="FF7030A0"/>
      <name val="Calibri"/>
      <family val="2"/>
      <scheme val="minor"/>
    </font>
    <font>
      <sz val="11"/>
      <color rgb="FF7030A0"/>
      <name val="Calibri"/>
      <family val="2"/>
      <scheme val="minor"/>
    </font>
    <font>
      <sz val="11"/>
      <name val="Calibri"/>
      <family val="2"/>
      <scheme val="minor"/>
    </font>
    <font>
      <b/>
      <sz val="16"/>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ck">
        <color indexed="64"/>
      </right>
      <top/>
      <bottom/>
      <diagonal/>
    </border>
    <border>
      <left style="thin">
        <color auto="1"/>
      </left>
      <right style="thick">
        <color indexed="64"/>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0" fillId="0" borderId="0" xfId="0" applyProtection="1">
      <protection locked="0"/>
    </xf>
    <xf numFmtId="0" fontId="0" fillId="3" borderId="0" xfId="0" applyFill="1" applyProtection="1">
      <protection locked="0"/>
    </xf>
    <xf numFmtId="0" fontId="0" fillId="3" borderId="0" xfId="0" applyFill="1" applyProtection="1"/>
    <xf numFmtId="0" fontId="0" fillId="4" borderId="0" xfId="0" applyFill="1" applyProtection="1">
      <protection locked="0"/>
    </xf>
    <xf numFmtId="0" fontId="0" fillId="4" borderId="0" xfId="0" applyFill="1" applyProtection="1"/>
    <xf numFmtId="0" fontId="1" fillId="3" borderId="0" xfId="0" applyFont="1" applyFill="1" applyProtection="1">
      <protection locked="0"/>
    </xf>
    <xf numFmtId="0" fontId="1" fillId="3" borderId="1" xfId="0" applyFont="1" applyFill="1" applyBorder="1" applyAlignment="1" applyProtection="1">
      <alignment vertical="top" wrapText="1"/>
    </xf>
    <xf numFmtId="0" fontId="1" fillId="4" borderId="0" xfId="0" applyFont="1" applyFill="1" applyProtection="1"/>
    <xf numFmtId="0" fontId="1" fillId="4" borderId="0" xfId="0" applyFont="1" applyFill="1" applyAlignment="1" applyProtection="1">
      <alignment wrapText="1"/>
    </xf>
    <xf numFmtId="0" fontId="3" fillId="0" borderId="0" xfId="0" applyFont="1" applyProtection="1"/>
    <xf numFmtId="0" fontId="5" fillId="3" borderId="0" xfId="0" applyFont="1" applyFill="1" applyProtection="1">
      <protection locked="0"/>
    </xf>
    <xf numFmtId="0" fontId="5" fillId="2" borderId="0" xfId="0" applyFont="1" applyFill="1" applyProtection="1">
      <protection locked="0"/>
    </xf>
    <xf numFmtId="0" fontId="4" fillId="2" borderId="0" xfId="0" applyFont="1" applyFill="1" applyProtection="1">
      <protection locked="0"/>
    </xf>
    <xf numFmtId="0" fontId="3" fillId="4" borderId="0" xfId="0" applyFont="1" applyFill="1" applyAlignment="1" applyProtection="1">
      <alignment horizontal="center"/>
    </xf>
    <xf numFmtId="0" fontId="1" fillId="4" borderId="0" xfId="0" applyFont="1" applyFill="1" applyProtection="1">
      <protection locked="0"/>
    </xf>
    <xf numFmtId="0" fontId="3" fillId="0" borderId="2" xfId="0" applyFont="1" applyBorder="1" applyProtection="1"/>
    <xf numFmtId="0" fontId="3" fillId="4" borderId="0" xfId="0" applyFont="1" applyFill="1" applyProtection="1"/>
    <xf numFmtId="0" fontId="0" fillId="0" borderId="1" xfId="0" applyBorder="1" applyProtection="1">
      <protection locked="0"/>
    </xf>
    <xf numFmtId="0" fontId="0" fillId="0" borderId="4" xfId="0" applyBorder="1" applyProtection="1"/>
    <xf numFmtId="0" fontId="0" fillId="0" borderId="3" xfId="0" applyBorder="1" applyProtection="1">
      <protection locked="0"/>
    </xf>
    <xf numFmtId="0" fontId="0" fillId="0" borderId="4" xfId="0" applyBorder="1" applyProtection="1">
      <protection locked="0"/>
    </xf>
    <xf numFmtId="0" fontId="0" fillId="0" borderId="4" xfId="0" applyBorder="1" applyAlignment="1" applyProtection="1">
      <alignment horizontal="center"/>
      <protection locked="0"/>
    </xf>
    <xf numFmtId="0" fontId="0" fillId="2" borderId="3" xfId="0" applyFill="1" applyBorder="1" applyProtection="1">
      <protection locked="0"/>
    </xf>
    <xf numFmtId="0" fontId="6" fillId="0" borderId="0" xfId="0" applyFont="1" applyProtection="1">
      <protection locked="0"/>
    </xf>
    <xf numFmtId="0" fontId="0" fillId="0" borderId="0" xfId="0" applyFont="1" applyProtection="1">
      <protection locked="0"/>
    </xf>
    <xf numFmtId="0" fontId="0" fillId="0" borderId="1" xfId="0" applyBorder="1" applyAlignment="1" applyProtection="1">
      <alignment wrapText="1"/>
      <protection locked="0"/>
    </xf>
    <xf numFmtId="0" fontId="1" fillId="3" borderId="1" xfId="0" applyFont="1" applyFill="1" applyBorder="1" applyAlignment="1" applyProtection="1">
      <alignment vertical="top" wrapText="1" shrinkToFit="1"/>
    </xf>
    <xf numFmtId="0" fontId="0" fillId="2" borderId="3" xfId="0" applyFill="1" applyBorder="1" applyAlignment="1" applyProtection="1">
      <alignment horizontal="center"/>
      <protection locked="0"/>
    </xf>
    <xf numFmtId="0" fontId="7" fillId="4" borderId="0" xfId="0" applyFont="1" applyFill="1" applyAlignment="1" applyProtection="1">
      <alignment horizontal="center" wrapText="1"/>
    </xf>
    <xf numFmtId="0" fontId="1" fillId="5" borderId="0" xfId="0" applyFont="1" applyFill="1" applyAlignment="1" applyProtection="1">
      <alignment wrapText="1"/>
    </xf>
    <xf numFmtId="0" fontId="1" fillId="5" borderId="0" xfId="0" applyFont="1" applyFill="1" applyAlignment="1" applyProtection="1">
      <alignment horizontal="center"/>
    </xf>
    <xf numFmtId="0" fontId="0" fillId="2" borderId="3" xfId="0" applyFill="1" applyBorder="1" applyAlignment="1" applyProtection="1">
      <alignment horizontal="center" wrapText="1"/>
      <protection locked="0"/>
    </xf>
    <xf numFmtId="0" fontId="1" fillId="3" borderId="5" xfId="0" applyFont="1" applyFill="1" applyBorder="1" applyAlignment="1" applyProtection="1">
      <alignment vertical="top" wrapText="1"/>
    </xf>
    <xf numFmtId="0" fontId="2" fillId="4" borderId="0" xfId="0" applyFont="1" applyFill="1" applyAlignment="1" applyProtection="1">
      <alignment horizontal="center" vertical="center" wrapText="1"/>
    </xf>
    <xf numFmtId="0" fontId="0" fillId="0" borderId="1" xfId="0" applyBorder="1"/>
    <xf numFmtId="164" fontId="0" fillId="0" borderId="1" xfId="0" applyNumberFormat="1" applyBorder="1" applyProtection="1">
      <protection locked="0"/>
    </xf>
    <xf numFmtId="164" fontId="0" fillId="0" borderId="4" xfId="0" applyNumberFormat="1" applyBorder="1" applyAlignment="1" applyProtection="1">
      <alignment horizontal="center"/>
      <protection locked="0"/>
    </xf>
    <xf numFmtId="164" fontId="0" fillId="0" borderId="4" xfId="0" applyNumberFormat="1" applyBorder="1" applyAlignment="1" applyProtection="1">
      <alignment horizontal="right"/>
      <protection locked="0"/>
    </xf>
    <xf numFmtId="0" fontId="1" fillId="5" borderId="6" xfId="0" applyFont="1" applyFill="1" applyBorder="1" applyAlignment="1" applyProtection="1">
      <alignment horizontal="center"/>
    </xf>
    <xf numFmtId="0" fontId="1" fillId="5" borderId="7" xfId="0" applyFont="1" applyFill="1" applyBorder="1" applyAlignment="1" applyProtection="1">
      <alignment horizontal="center"/>
    </xf>
    <xf numFmtId="0" fontId="1" fillId="5" borderId="8" xfId="0" applyFont="1" applyFill="1" applyBorder="1" applyAlignment="1" applyProtection="1">
      <alignment horizontal="center"/>
    </xf>
    <xf numFmtId="0" fontId="1" fillId="4" borderId="0" xfId="0" applyFont="1" applyFill="1" applyAlignment="1" applyProtection="1">
      <alignment horizontal="right"/>
    </xf>
    <xf numFmtId="0" fontId="1" fillId="3" borderId="1" xfId="0" applyFont="1" applyFill="1" applyBorder="1" applyAlignment="1" applyProtection="1">
      <alignment horizontal="left" vertical="top" wrapText="1"/>
    </xf>
    <xf numFmtId="0" fontId="1" fillId="3" borderId="1" xfId="0" applyFont="1" applyFill="1" applyBorder="1" applyAlignment="1" applyProtection="1">
      <alignment horizontal="left" vertical="top"/>
    </xf>
    <xf numFmtId="0" fontId="1" fillId="3" borderId="0" xfId="0" applyFont="1" applyFill="1" applyAlignment="1" applyProtection="1">
      <alignment horizontal="left"/>
    </xf>
  </cellXfs>
  <cellStyles count="1">
    <cellStyle name="Normal" xfId="0" builtinId="0"/>
  </cellStyles>
  <dxfs count="4">
    <dxf>
      <font>
        <color theme="0"/>
      </font>
    </dxf>
    <dxf>
      <font>
        <b/>
        <i val="0"/>
        <color theme="0"/>
      </font>
      <fill>
        <patternFill>
          <bgColor rgb="FFC00000"/>
        </patternFill>
      </fill>
    </dxf>
    <dxf>
      <font>
        <b/>
        <i val="0"/>
        <color theme="0"/>
      </font>
      <fill>
        <patternFill>
          <bgColor rgb="FFC00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342900</xdr:colOff>
      <xdr:row>0</xdr:row>
      <xdr:rowOff>99060</xdr:rowOff>
    </xdr:from>
    <xdr:to>
      <xdr:col>14</xdr:col>
      <xdr:colOff>83820</xdr:colOff>
      <xdr:row>50</xdr:row>
      <xdr:rowOff>30480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500" y="99060"/>
          <a:ext cx="7665720" cy="9075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Provision E.12 Sizing Calculator Instructions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simple Excel-based calculator facilitates iterative design calculations when completing the design of site design measures and bioretention facilities in compliance with Provision E.12 of the Phase II Municipal Stormwater Permit. See the BASMAA Post-Construction Manual for guidance on site layout, drainage, bioretention facility design.</a:t>
          </a:r>
        </a:p>
        <a:p>
          <a:r>
            <a:rPr lang="en-US" sz="1100">
              <a:solidFill>
                <a:schemeClr val="dk1"/>
              </a:solidFill>
              <a:effectLst/>
              <a:latin typeface="+mn-lt"/>
              <a:ea typeface="+mn-ea"/>
              <a:cs typeface="+mn-cs"/>
            </a:rPr>
            <a:t>To begin using the calculator, first divide the entire development site into Drainage Management Areas (DMAs), as described in Chapter Four of the BASMAA Post-Construction Manual. Each DMA must include only one type of surface (for example, either landscaped or impervious). There are four types of DMAs:</a:t>
          </a:r>
        </a:p>
        <a:p>
          <a:pPr lvl="0"/>
          <a:r>
            <a:rPr lang="en-US" sz="1100">
              <a:solidFill>
                <a:schemeClr val="dk1"/>
              </a:solidFill>
              <a:effectLst/>
              <a:latin typeface="+mn-lt"/>
              <a:ea typeface="+mn-ea"/>
              <a:cs typeface="+mn-cs"/>
            </a:rPr>
            <a:t>- Self-treating areas</a:t>
          </a:r>
        </a:p>
        <a:p>
          <a:pPr lvl="0"/>
          <a:r>
            <a:rPr lang="en-US" sz="1100">
              <a:solidFill>
                <a:schemeClr val="dk1"/>
              </a:solidFill>
              <a:effectLst/>
              <a:latin typeface="+mn-lt"/>
              <a:ea typeface="+mn-ea"/>
              <a:cs typeface="+mn-cs"/>
            </a:rPr>
            <a:t>- Self-retaining areas</a:t>
          </a:r>
        </a:p>
        <a:p>
          <a:pPr lvl="0"/>
          <a:r>
            <a:rPr lang="en-US" sz="1100">
              <a:solidFill>
                <a:schemeClr val="dk1"/>
              </a:solidFill>
              <a:effectLst/>
              <a:latin typeface="+mn-lt"/>
              <a:ea typeface="+mn-ea"/>
              <a:cs typeface="+mn-cs"/>
            </a:rPr>
            <a:t>- Areas draining to self-retaining areas</a:t>
          </a:r>
        </a:p>
        <a:p>
          <a:pPr lvl="0"/>
          <a:r>
            <a:rPr lang="en-US" sz="1100">
              <a:solidFill>
                <a:schemeClr val="dk1"/>
              </a:solidFill>
              <a:effectLst/>
              <a:latin typeface="+mn-lt"/>
              <a:ea typeface="+mn-ea"/>
              <a:cs typeface="+mn-cs"/>
            </a:rPr>
            <a:t>- Areas draining to a bioretention facility</a:t>
          </a:r>
        </a:p>
        <a:p>
          <a:r>
            <a:rPr lang="en-US" sz="1100">
              <a:solidFill>
                <a:schemeClr val="dk1"/>
              </a:solidFill>
              <a:effectLst/>
              <a:latin typeface="+mn-lt"/>
              <a:ea typeface="+mn-ea"/>
              <a:cs typeface="+mn-cs"/>
            </a:rPr>
            <a:t>For DMAs draining to self-retaining areas or to a bioretention facility, the entire DMA area must go to a single self-retaining area or bioretention facility. If the drainage within a DMA is to be divided, create a separate DMA. The calculator is set up to handle up to 20 DMAs and 10 bioretention facilities.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steps are highlighted on the spreadsheet:</a:t>
          </a:r>
        </a:p>
        <a:p>
          <a:r>
            <a:rPr lang="en-US" sz="1100" b="1">
              <a:solidFill>
                <a:schemeClr val="dk1"/>
              </a:solidFill>
              <a:effectLst/>
              <a:latin typeface="+mn-lt"/>
              <a:ea typeface="+mn-ea"/>
              <a:cs typeface="+mn-cs"/>
            </a:rPr>
            <a:t>Step 1:</a:t>
          </a:r>
          <a:r>
            <a:rPr lang="en-US" sz="1100">
              <a:solidFill>
                <a:schemeClr val="dk1"/>
              </a:solidFill>
              <a:effectLst/>
              <a:latin typeface="+mn-lt"/>
              <a:ea typeface="+mn-ea"/>
              <a:cs typeface="+mn-cs"/>
            </a:rPr>
            <a:t> Enter the total site area in square feet.</a:t>
          </a:r>
        </a:p>
        <a:p>
          <a:r>
            <a:rPr lang="en-US" sz="1100" b="1">
              <a:solidFill>
                <a:schemeClr val="dk1"/>
              </a:solidFill>
              <a:effectLst/>
              <a:latin typeface="+mn-lt"/>
              <a:ea typeface="+mn-ea"/>
              <a:cs typeface="+mn-cs"/>
            </a:rPr>
            <a:t>Step 2:</a:t>
          </a:r>
          <a:r>
            <a:rPr lang="en-US" sz="1100">
              <a:solidFill>
                <a:schemeClr val="dk1"/>
              </a:solidFill>
              <a:effectLst/>
              <a:latin typeface="+mn-lt"/>
              <a:ea typeface="+mn-ea"/>
              <a:cs typeface="+mn-cs"/>
            </a:rPr>
            <a:t> List the name of each DMA and its area in square feet. DMA names may be changed to correspond to the labels on your Stormwater Control Plan (SCP) Exhibit.</a:t>
          </a:r>
        </a:p>
        <a:p>
          <a:r>
            <a:rPr lang="en-US" sz="1100" b="1">
              <a:solidFill>
                <a:schemeClr val="dk1"/>
              </a:solidFill>
              <a:effectLst/>
              <a:latin typeface="+mn-lt"/>
              <a:ea typeface="+mn-ea"/>
              <a:cs typeface="+mn-cs"/>
            </a:rPr>
            <a:t>Step 3:</a:t>
          </a:r>
          <a:r>
            <a:rPr lang="en-US" sz="1100">
              <a:solidFill>
                <a:schemeClr val="dk1"/>
              </a:solidFill>
              <a:effectLst/>
              <a:latin typeface="+mn-lt"/>
              <a:ea typeface="+mn-ea"/>
              <a:cs typeface="+mn-cs"/>
            </a:rPr>
            <a:t> For self-treating and self-retaining DMAs enter (copy) the square feet of the DMA into the appropriate column. </a:t>
          </a:r>
          <a:r>
            <a:rPr lang="en-US" sz="1100" b="1">
              <a:solidFill>
                <a:schemeClr val="dk1"/>
              </a:solidFill>
              <a:effectLst/>
              <a:latin typeface="+mn-lt"/>
              <a:ea typeface="+mn-ea"/>
              <a:cs typeface="+mn-cs"/>
            </a:rPr>
            <a:t>Do not enter a runoff factor.</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Step 4:</a:t>
          </a:r>
          <a:r>
            <a:rPr lang="en-US" sz="1100">
              <a:solidFill>
                <a:schemeClr val="dk1"/>
              </a:solidFill>
              <a:effectLst/>
              <a:latin typeface="+mn-lt"/>
              <a:ea typeface="+mn-ea"/>
              <a:cs typeface="+mn-cs"/>
            </a:rPr>
            <a:t> For DMAs draining to a self-retaining area or to a bioretention facility, </a:t>
          </a:r>
          <a:r>
            <a:rPr lang="en-US" sz="1100" b="1">
              <a:solidFill>
                <a:schemeClr val="dk1"/>
              </a:solidFill>
              <a:effectLst/>
              <a:latin typeface="+mn-lt"/>
              <a:ea typeface="+mn-ea"/>
              <a:cs typeface="+mn-cs"/>
            </a:rPr>
            <a:t>enter a runoff factor</a:t>
          </a:r>
          <a:r>
            <a:rPr lang="en-US" sz="1100">
              <a:solidFill>
                <a:schemeClr val="dk1"/>
              </a:solidFill>
              <a:effectLst/>
              <a:latin typeface="+mn-lt"/>
              <a:ea typeface="+mn-ea"/>
              <a:cs typeface="+mn-cs"/>
            </a:rPr>
            <a:t>. Use the factors in BASMAA Post-Construction Manual Table 4-1:</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Roofs and paving 		1.0</a:t>
          </a:r>
        </a:p>
        <a:p>
          <a:r>
            <a:rPr lang="en-US" sz="1100">
              <a:solidFill>
                <a:schemeClr val="dk1"/>
              </a:solidFill>
              <a:effectLst/>
              <a:latin typeface="+mn-lt"/>
              <a:ea typeface="+mn-ea"/>
              <a:cs typeface="+mn-cs"/>
            </a:rPr>
            <a:t>Landscaped areas		0.1</a:t>
          </a:r>
        </a:p>
        <a:p>
          <a:r>
            <a:rPr lang="en-US" sz="1100">
              <a:solidFill>
                <a:schemeClr val="dk1"/>
              </a:solidFill>
              <a:effectLst/>
              <a:latin typeface="+mn-lt"/>
              <a:ea typeface="+mn-ea"/>
              <a:cs typeface="+mn-cs"/>
            </a:rPr>
            <a:t>Bricks or solid pavers – grouted		1.0</a:t>
          </a:r>
        </a:p>
        <a:p>
          <a:r>
            <a:rPr lang="en-US" sz="1100">
              <a:solidFill>
                <a:schemeClr val="dk1"/>
              </a:solidFill>
              <a:effectLst/>
              <a:latin typeface="+mn-lt"/>
              <a:ea typeface="+mn-ea"/>
              <a:cs typeface="+mn-cs"/>
            </a:rPr>
            <a:t>Bricks or solid pavers on sand base* 	0.5</a:t>
          </a:r>
        </a:p>
        <a:p>
          <a:r>
            <a:rPr lang="en-US" sz="1100">
              <a:solidFill>
                <a:schemeClr val="dk1"/>
              </a:solidFill>
              <a:effectLst/>
              <a:latin typeface="+mn-lt"/>
              <a:ea typeface="+mn-ea"/>
              <a:cs typeface="+mn-cs"/>
            </a:rPr>
            <a:t>Pervious concrete or asphalt* 		0.0</a:t>
          </a:r>
        </a:p>
        <a:p>
          <a:r>
            <a:rPr lang="en-US" sz="1100">
              <a:solidFill>
                <a:schemeClr val="dk1"/>
              </a:solidFill>
              <a:effectLst/>
              <a:latin typeface="+mn-lt"/>
              <a:ea typeface="+mn-ea"/>
              <a:cs typeface="+mn-cs"/>
            </a:rPr>
            <a:t>Turfblock or gravel* 		0.0</a:t>
          </a:r>
        </a:p>
        <a:p>
          <a:r>
            <a:rPr lang="en-US" sz="1100">
              <a:solidFill>
                <a:schemeClr val="dk1"/>
              </a:solidFill>
              <a:effectLst/>
              <a:latin typeface="+mn-lt"/>
              <a:ea typeface="+mn-ea"/>
              <a:cs typeface="+mn-cs"/>
            </a:rPr>
            <a:t>Open or porous pavers* 		0.0</a:t>
          </a: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*See design criteria on p. 4-6 of the BASMAA Post-Construction Manual</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When you enter a runoff factor, the equivalent amount of impervious area will be calculated (area * runoff factor), and the result will appear in the column for Facility 1. (The facility names may be changed to correspond to the labels on your SCP Exhibit.)</a:t>
          </a:r>
        </a:p>
        <a:p>
          <a:r>
            <a:rPr lang="en-US" sz="1100" b="1">
              <a:solidFill>
                <a:schemeClr val="dk1"/>
              </a:solidFill>
              <a:effectLst/>
              <a:latin typeface="+mn-lt"/>
              <a:ea typeface="+mn-ea"/>
              <a:cs typeface="+mn-cs"/>
            </a:rPr>
            <a:t>Step 5:</a:t>
          </a:r>
          <a:r>
            <a:rPr lang="en-US" sz="1100">
              <a:solidFill>
                <a:schemeClr val="dk1"/>
              </a:solidFill>
              <a:effectLst/>
              <a:latin typeface="+mn-lt"/>
              <a:ea typeface="+mn-ea"/>
              <a:cs typeface="+mn-cs"/>
            </a:rPr>
            <a:t> To connect a DMA to a self-retaining area, or to a different bioretention facility, you may use your mouse to grab and slide the result from the Facility 1 column to the column for any other facility or to the “Drains to Self-Retaining Area” column. Or cut (Ctrl “X”) and paste (Ctrl “V”) the result to the new column. </a:t>
          </a:r>
          <a:r>
            <a:rPr lang="en-US" sz="1100" b="1">
              <a:solidFill>
                <a:schemeClr val="dk1"/>
              </a:solidFill>
              <a:effectLst/>
              <a:latin typeface="+mn-lt"/>
              <a:ea typeface="+mn-ea"/>
              <a:cs typeface="+mn-cs"/>
            </a:rPr>
            <a:t>Keep the result in the same row.</a:t>
          </a:r>
          <a:r>
            <a:rPr lang="en-US" sz="1100">
              <a:solidFill>
                <a:schemeClr val="dk1"/>
              </a:solidFill>
              <a:effectLst/>
              <a:latin typeface="+mn-lt"/>
              <a:ea typeface="+mn-ea"/>
              <a:cs typeface="+mn-cs"/>
            </a:rPr>
            <a:t>  This capability of the calculator will allow you to “disconnect” a DMA from one facility and “connect” it to another facility so you can see how this affects minimum facility sizes.</a:t>
          </a:r>
        </a:p>
        <a:p>
          <a:r>
            <a:rPr lang="en-US" sz="1100" b="1">
              <a:solidFill>
                <a:schemeClr val="dk1"/>
              </a:solidFill>
              <a:effectLst/>
              <a:latin typeface="+mn-lt"/>
              <a:ea typeface="+mn-ea"/>
              <a:cs typeface="+mn-cs"/>
            </a:rPr>
            <a:t>Step 6: </a:t>
          </a:r>
          <a:r>
            <a:rPr lang="en-US" sz="1100">
              <a:solidFill>
                <a:schemeClr val="dk1"/>
              </a:solidFill>
              <a:effectLst/>
              <a:latin typeface="+mn-lt"/>
              <a:ea typeface="+mn-ea"/>
              <a:cs typeface="+mn-cs"/>
            </a:rPr>
            <a:t>If in the previous step you have moved any results to the “Drains to Self-Retaining” column, enter the name of the self-retaining DMA to which flows will be directed.</a:t>
          </a:r>
        </a:p>
        <a:p>
          <a:r>
            <a:rPr lang="en-US" sz="1100" b="1">
              <a:solidFill>
                <a:schemeClr val="dk1"/>
              </a:solidFill>
              <a:effectLst/>
              <a:latin typeface="+mn-lt"/>
              <a:ea typeface="+mn-ea"/>
              <a:cs typeface="+mn-cs"/>
            </a:rPr>
            <a:t>Step 7: </a:t>
          </a:r>
          <a:r>
            <a:rPr lang="en-US" sz="1100">
              <a:solidFill>
                <a:schemeClr val="dk1"/>
              </a:solidFill>
              <a:effectLst/>
              <a:latin typeface="+mn-lt"/>
              <a:ea typeface="+mn-ea"/>
              <a:cs typeface="+mn-cs"/>
            </a:rPr>
            <a:t>Enter the square footage of the footprint of each bioretention facility as shown on your SCP Exhibit.</a:t>
          </a:r>
        </a:p>
        <a:p>
          <a:r>
            <a:rPr lang="en-US" sz="1100" b="1">
              <a:solidFill>
                <a:schemeClr val="dk1"/>
              </a:solidFill>
              <a:effectLst/>
              <a:latin typeface="+mn-lt"/>
              <a:ea typeface="+mn-ea"/>
              <a:cs typeface="+mn-cs"/>
            </a:rPr>
            <a:t>Step 8: </a:t>
          </a:r>
          <a:r>
            <a:rPr lang="en-US" sz="1100">
              <a:solidFill>
                <a:schemeClr val="dk1"/>
              </a:solidFill>
              <a:effectLst/>
              <a:latin typeface="+mn-lt"/>
              <a:ea typeface="+mn-ea"/>
              <a:cs typeface="+mn-cs"/>
            </a:rPr>
            <a:t>Since the bioretention facilities occupy space within a DMA, subtract the square footage of the bioretention facility footprint from the square footage shown for that DMA. (Do this in the second-to-leftmost column.)  The calculator updates the minimum size of the bioretention facility. Adjust and iterate until all facility footprints are at least the minimum and the total square footage of “DMAs + Facilities” exactly equals the Total Site Area. </a:t>
          </a:r>
        </a:p>
        <a:p>
          <a:r>
            <a:rPr lang="en-US" sz="1100" b="1">
              <a:solidFill>
                <a:schemeClr val="dk1"/>
              </a:solidFill>
              <a:effectLst/>
              <a:latin typeface="+mn-lt"/>
              <a:ea typeface="+mn-ea"/>
              <a:cs typeface="+mn-cs"/>
            </a:rPr>
            <a:t>Step 9: </a:t>
          </a:r>
          <a:r>
            <a:rPr lang="en-US" sz="1100">
              <a:solidFill>
                <a:schemeClr val="dk1"/>
              </a:solidFill>
              <a:effectLst/>
              <a:latin typeface="+mn-lt"/>
              <a:ea typeface="+mn-ea"/>
              <a:cs typeface="+mn-cs"/>
            </a:rPr>
            <a:t>If any of your DMAs drain to self-retaining areas, check that the 2:1 ratio is not exceeded. See page 4-2 of the BASMAA Post-Construction Manual.</a:t>
          </a:r>
        </a:p>
        <a:p>
          <a:r>
            <a:rPr lang="en-US" sz="1100" b="1">
              <a:solidFill>
                <a:schemeClr val="dk1"/>
              </a:solidFill>
              <a:effectLst/>
              <a:latin typeface="+mn-lt"/>
              <a:ea typeface="+mn-ea"/>
              <a:cs typeface="+mn-cs"/>
            </a:rPr>
            <a:t>Step 10: </a:t>
          </a:r>
          <a:r>
            <a:rPr lang="en-US" sz="1100">
              <a:solidFill>
                <a:schemeClr val="dk1"/>
              </a:solidFill>
              <a:effectLst/>
              <a:latin typeface="+mn-lt"/>
              <a:ea typeface="+mn-ea"/>
              <a:cs typeface="+mn-cs"/>
            </a:rPr>
            <a:t>As a final check, review the square footage for each DMA and each bioretention facility and confirm it is consistent with what is shown on your SCP Exhibit. </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8"/>
  <sheetViews>
    <sheetView tabSelected="1" zoomScale="130" zoomScaleNormal="130" workbookViewId="0">
      <selection activeCell="K69" sqref="K69"/>
    </sheetView>
  </sheetViews>
  <sheetFormatPr defaultColWidth="8.85546875" defaultRowHeight="15" x14ac:dyDescent="0.25"/>
  <cols>
    <col min="1" max="1" width="15.42578125" style="1" customWidth="1"/>
    <col min="2" max="2" width="10.28515625" style="1" customWidth="1"/>
    <col min="3" max="3" width="9.140625" style="1" customWidth="1"/>
    <col min="4" max="4" width="9.7109375" style="1" customWidth="1"/>
    <col min="5" max="5" width="13.7109375" style="1" customWidth="1"/>
    <col min="6" max="6" width="9.5703125" style="1" customWidth="1"/>
    <col min="7" max="7" width="12.85546875" style="1" customWidth="1"/>
    <col min="8" max="8" width="10.5703125" style="1" customWidth="1"/>
    <col min="9" max="17" width="8.7109375" style="1" customWidth="1"/>
    <col min="18" max="16384" width="8.85546875" style="1"/>
  </cols>
  <sheetData>
    <row r="1" spans="1:18" s="24" customFormat="1" ht="21" x14ac:dyDescent="0.4">
      <c r="A1" s="24" t="s">
        <v>92</v>
      </c>
    </row>
    <row r="2" spans="1:18" s="24" customFormat="1" ht="21" x14ac:dyDescent="0.4">
      <c r="A2" s="25" t="s">
        <v>23</v>
      </c>
    </row>
    <row r="3" spans="1:18" ht="135" customHeight="1" thickBot="1" x14ac:dyDescent="0.35">
      <c r="A3" s="7" t="s">
        <v>25</v>
      </c>
      <c r="B3" s="7" t="s">
        <v>35</v>
      </c>
      <c r="C3" s="43" t="s">
        <v>22</v>
      </c>
      <c r="D3" s="44"/>
      <c r="E3" s="27" t="s">
        <v>31</v>
      </c>
      <c r="F3" s="29"/>
      <c r="G3" s="7" t="s">
        <v>33</v>
      </c>
      <c r="H3" s="33" t="s">
        <v>20</v>
      </c>
      <c r="I3" s="5"/>
      <c r="J3" s="5"/>
      <c r="K3" s="5"/>
      <c r="L3" s="5"/>
      <c r="M3" s="5"/>
      <c r="N3" s="5" t="s">
        <v>93</v>
      </c>
      <c r="O3" s="5"/>
      <c r="P3" s="5"/>
      <c r="Q3" s="5"/>
      <c r="R3" s="4"/>
    </row>
    <row r="4" spans="1:18" thickBot="1" x14ac:dyDescent="0.35">
      <c r="A4" s="9" t="s">
        <v>21</v>
      </c>
      <c r="B4" s="1">
        <v>129644</v>
      </c>
      <c r="C4" s="5"/>
      <c r="D4" s="5"/>
      <c r="E4" s="5"/>
      <c r="F4" s="5"/>
      <c r="G4" s="5"/>
      <c r="H4" s="39" t="s">
        <v>30</v>
      </c>
      <c r="I4" s="40"/>
      <c r="J4" s="40"/>
      <c r="K4" s="40"/>
      <c r="L4" s="40"/>
      <c r="M4" s="40"/>
      <c r="N4" s="40"/>
      <c r="O4" s="40"/>
      <c r="P4" s="40"/>
      <c r="Q4" s="41"/>
      <c r="R4" s="4"/>
    </row>
    <row r="5" spans="1:18" ht="43.15" x14ac:dyDescent="0.3">
      <c r="A5" s="8" t="s">
        <v>19</v>
      </c>
      <c r="B5" s="9" t="s">
        <v>0</v>
      </c>
      <c r="C5" s="30" t="s">
        <v>1</v>
      </c>
      <c r="D5" s="30" t="s">
        <v>2</v>
      </c>
      <c r="E5" s="9" t="s">
        <v>32</v>
      </c>
      <c r="F5" s="30" t="s">
        <v>16</v>
      </c>
      <c r="G5" s="34" t="s">
        <v>34</v>
      </c>
      <c r="H5" s="31" t="s">
        <v>3</v>
      </c>
      <c r="I5" s="31" t="s">
        <v>4</v>
      </c>
      <c r="J5" s="31" t="s">
        <v>5</v>
      </c>
      <c r="K5" s="31" t="s">
        <v>6</v>
      </c>
      <c r="L5" s="31" t="s">
        <v>7</v>
      </c>
      <c r="M5" s="31" t="s">
        <v>8</v>
      </c>
      <c r="N5" s="31" t="s">
        <v>9</v>
      </c>
      <c r="O5" s="31" t="s">
        <v>10</v>
      </c>
      <c r="P5" s="31" t="s">
        <v>11</v>
      </c>
      <c r="Q5" s="31" t="s">
        <v>12</v>
      </c>
      <c r="R5" s="4"/>
    </row>
    <row r="6" spans="1:18" ht="14.45" x14ac:dyDescent="0.3">
      <c r="A6" s="35" t="s">
        <v>36</v>
      </c>
      <c r="B6" s="20">
        <v>1846</v>
      </c>
      <c r="C6" s="18"/>
      <c r="D6" s="20"/>
      <c r="E6" s="36">
        <v>1</v>
      </c>
      <c r="F6" s="18"/>
      <c r="G6" s="32"/>
      <c r="H6" s="19">
        <f t="shared" ref="F6:H11" si="0">IF($E6=0,0,$B6*$E6)</f>
        <v>1846</v>
      </c>
      <c r="I6" s="18"/>
      <c r="J6" s="18"/>
      <c r="K6" s="18"/>
      <c r="L6" s="18"/>
      <c r="M6" s="18"/>
      <c r="N6" s="18"/>
      <c r="O6" s="18"/>
      <c r="P6" s="18"/>
      <c r="Q6" s="18"/>
      <c r="R6" s="4"/>
    </row>
    <row r="7" spans="1:18" ht="14.45" x14ac:dyDescent="0.3">
      <c r="A7" s="35" t="s">
        <v>37</v>
      </c>
      <c r="B7" s="20">
        <v>1388</v>
      </c>
      <c r="C7" s="18"/>
      <c r="D7" s="20"/>
      <c r="E7" s="36">
        <v>1</v>
      </c>
      <c r="F7" s="19">
        <f t="shared" si="0"/>
        <v>1388</v>
      </c>
      <c r="G7" s="32" t="s">
        <v>41</v>
      </c>
      <c r="I7" s="18"/>
      <c r="J7" s="18"/>
      <c r="K7" s="18"/>
      <c r="L7" s="18"/>
      <c r="M7" s="18"/>
      <c r="N7" s="18"/>
      <c r="O7" s="18"/>
      <c r="P7" s="18"/>
      <c r="Q7" s="18"/>
      <c r="R7" s="4"/>
    </row>
    <row r="8" spans="1:18" ht="14.45" x14ac:dyDescent="0.3">
      <c r="A8" s="35" t="s">
        <v>38</v>
      </c>
      <c r="B8" s="20">
        <v>805</v>
      </c>
      <c r="C8" s="18"/>
      <c r="D8" s="20"/>
      <c r="E8" s="36">
        <v>1</v>
      </c>
      <c r="F8" s="18"/>
      <c r="G8" s="32"/>
      <c r="H8" s="19">
        <f t="shared" si="0"/>
        <v>805</v>
      </c>
      <c r="I8" s="18"/>
      <c r="J8" s="18"/>
      <c r="K8" s="18"/>
      <c r="L8" s="18"/>
      <c r="M8" s="18"/>
      <c r="N8" s="18"/>
      <c r="O8" s="18"/>
      <c r="P8" s="18"/>
      <c r="Q8" s="18"/>
      <c r="R8" s="4"/>
    </row>
    <row r="9" spans="1:18" x14ac:dyDescent="0.25">
      <c r="A9" s="35" t="s">
        <v>39</v>
      </c>
      <c r="B9" s="20">
        <v>780</v>
      </c>
      <c r="C9" s="18"/>
      <c r="D9" s="20">
        <f>+B9</f>
        <v>780</v>
      </c>
      <c r="E9" s="36"/>
      <c r="F9" s="18"/>
      <c r="G9" s="32"/>
      <c r="H9" s="19">
        <f t="shared" si="0"/>
        <v>0</v>
      </c>
      <c r="I9" s="18"/>
      <c r="J9" s="18"/>
      <c r="K9" s="18"/>
      <c r="L9" s="18"/>
      <c r="M9" s="18"/>
      <c r="N9" s="18"/>
      <c r="O9" s="18"/>
      <c r="P9" s="18"/>
      <c r="Q9" s="18"/>
      <c r="R9" s="4"/>
    </row>
    <row r="10" spans="1:18" x14ac:dyDescent="0.25">
      <c r="A10" s="35" t="s">
        <v>40</v>
      </c>
      <c r="B10" s="20">
        <v>1725</v>
      </c>
      <c r="C10" s="18"/>
      <c r="D10" s="20">
        <f>+B10</f>
        <v>1725</v>
      </c>
      <c r="E10" s="36"/>
      <c r="F10" s="18"/>
      <c r="G10" s="32"/>
      <c r="H10" s="19">
        <f t="shared" si="0"/>
        <v>0</v>
      </c>
      <c r="I10" s="18"/>
      <c r="J10" s="18"/>
      <c r="K10" s="18"/>
      <c r="L10" s="18"/>
      <c r="M10" s="18"/>
      <c r="N10" s="18"/>
      <c r="O10" s="18"/>
      <c r="P10" s="18"/>
      <c r="Q10" s="18"/>
      <c r="R10" s="4"/>
    </row>
    <row r="11" spans="1:18" x14ac:dyDescent="0.25">
      <c r="A11" s="35" t="s">
        <v>41</v>
      </c>
      <c r="B11" s="20">
        <v>5210</v>
      </c>
      <c r="C11" s="18"/>
      <c r="D11" s="20">
        <f>+B11</f>
        <v>5210</v>
      </c>
      <c r="E11" s="36"/>
      <c r="F11" s="18"/>
      <c r="G11" s="32"/>
      <c r="H11" s="19">
        <f t="shared" si="0"/>
        <v>0</v>
      </c>
      <c r="I11" s="18"/>
      <c r="J11" s="18"/>
      <c r="K11" s="18"/>
      <c r="L11" s="18"/>
      <c r="M11" s="18"/>
      <c r="N11" s="18"/>
      <c r="O11" s="18"/>
      <c r="P11" s="18"/>
      <c r="Q11" s="18"/>
      <c r="R11" s="4"/>
    </row>
    <row r="12" spans="1:18" x14ac:dyDescent="0.25">
      <c r="A12" s="35" t="s">
        <v>42</v>
      </c>
      <c r="B12" s="20">
        <v>2204</v>
      </c>
      <c r="C12" s="18"/>
      <c r="D12" s="20"/>
      <c r="E12" s="36">
        <v>1</v>
      </c>
      <c r="F12" s="18"/>
      <c r="G12" s="32"/>
      <c r="H12" s="19">
        <f t="shared" ref="F12:I31" si="1">IF($E12=0,0,$B12*$E12)</f>
        <v>2204</v>
      </c>
      <c r="I12" s="18"/>
      <c r="J12" s="18"/>
      <c r="K12" s="18"/>
      <c r="L12" s="18"/>
      <c r="M12" s="18"/>
      <c r="N12" s="18"/>
      <c r="O12" s="18"/>
      <c r="P12" s="18"/>
      <c r="Q12" s="18"/>
      <c r="R12" s="4"/>
    </row>
    <row r="13" spans="1:18" x14ac:dyDescent="0.25">
      <c r="A13" s="35" t="s">
        <v>43</v>
      </c>
      <c r="B13" s="20">
        <v>2550</v>
      </c>
      <c r="C13" s="18"/>
      <c r="D13" s="20"/>
      <c r="E13" s="36">
        <v>1</v>
      </c>
      <c r="F13" s="19">
        <f t="shared" si="1"/>
        <v>2550</v>
      </c>
      <c r="G13" s="32" t="s">
        <v>47</v>
      </c>
      <c r="I13" s="18"/>
      <c r="J13" s="18"/>
      <c r="K13" s="18"/>
      <c r="L13" s="18"/>
      <c r="M13" s="18"/>
      <c r="N13" s="18"/>
      <c r="O13" s="18"/>
      <c r="P13" s="18"/>
      <c r="Q13" s="18"/>
      <c r="R13" s="4"/>
    </row>
    <row r="14" spans="1:18" x14ac:dyDescent="0.25">
      <c r="A14" s="35" t="s">
        <v>44</v>
      </c>
      <c r="B14" s="20">
        <v>400</v>
      </c>
      <c r="C14" s="18"/>
      <c r="D14" s="20"/>
      <c r="E14" s="36">
        <v>1</v>
      </c>
      <c r="F14" s="18"/>
      <c r="G14" s="32"/>
      <c r="H14" s="19">
        <f t="shared" si="1"/>
        <v>400</v>
      </c>
      <c r="I14" s="18"/>
      <c r="J14" s="18"/>
      <c r="K14" s="18"/>
      <c r="L14" s="18"/>
      <c r="M14" s="18"/>
      <c r="N14" s="18"/>
      <c r="O14" s="18"/>
      <c r="P14" s="18"/>
      <c r="Q14" s="18"/>
      <c r="R14" s="4"/>
    </row>
    <row r="15" spans="1:18" x14ac:dyDescent="0.25">
      <c r="A15" s="35" t="s">
        <v>45</v>
      </c>
      <c r="B15" s="20">
        <v>1620</v>
      </c>
      <c r="C15" s="18"/>
      <c r="D15" s="20">
        <v>1620</v>
      </c>
      <c r="E15" s="36"/>
      <c r="F15" s="18"/>
      <c r="G15" s="32"/>
      <c r="H15" s="19">
        <f t="shared" si="1"/>
        <v>0</v>
      </c>
      <c r="I15" s="18"/>
      <c r="J15" s="18"/>
      <c r="K15" s="18"/>
      <c r="L15" s="18"/>
      <c r="M15" s="18"/>
      <c r="N15" s="18"/>
      <c r="O15" s="18"/>
      <c r="P15" s="18"/>
      <c r="Q15" s="18"/>
      <c r="R15" s="4"/>
    </row>
    <row r="16" spans="1:18" x14ac:dyDescent="0.25">
      <c r="A16" s="35" t="s">
        <v>46</v>
      </c>
      <c r="B16" s="20">
        <v>370</v>
      </c>
      <c r="C16" s="18"/>
      <c r="D16" s="20">
        <v>370</v>
      </c>
      <c r="E16" s="36"/>
      <c r="F16" s="18"/>
      <c r="G16" s="32"/>
      <c r="H16" s="19">
        <f t="shared" si="1"/>
        <v>0</v>
      </c>
      <c r="I16" s="18"/>
      <c r="J16" s="18"/>
      <c r="K16" s="18"/>
      <c r="L16" s="18"/>
      <c r="M16" s="18"/>
      <c r="N16" s="18"/>
      <c r="O16" s="18"/>
      <c r="P16" s="18"/>
      <c r="Q16" s="18"/>
      <c r="R16" s="4"/>
    </row>
    <row r="17" spans="1:18" x14ac:dyDescent="0.25">
      <c r="A17" s="35" t="s">
        <v>47</v>
      </c>
      <c r="B17" s="20">
        <v>3580</v>
      </c>
      <c r="C17" s="18"/>
      <c r="D17" s="20">
        <v>3580</v>
      </c>
      <c r="E17" s="36"/>
      <c r="F17" s="18"/>
      <c r="G17" s="32"/>
      <c r="H17" s="19">
        <f t="shared" si="1"/>
        <v>0</v>
      </c>
      <c r="I17" s="18"/>
      <c r="J17" s="18"/>
      <c r="K17" s="18"/>
      <c r="L17" s="18"/>
      <c r="M17" s="18"/>
      <c r="N17" s="18"/>
      <c r="O17" s="18"/>
      <c r="P17" s="18"/>
      <c r="Q17" s="18"/>
      <c r="R17" s="4"/>
    </row>
    <row r="18" spans="1:18" x14ac:dyDescent="0.25">
      <c r="A18" s="35" t="s">
        <v>48</v>
      </c>
      <c r="B18" s="20">
        <v>1846</v>
      </c>
      <c r="C18" s="18"/>
      <c r="D18" s="20"/>
      <c r="E18" s="36">
        <v>1</v>
      </c>
      <c r="F18" s="18"/>
      <c r="G18" s="32"/>
      <c r="H18" s="19">
        <f t="shared" si="1"/>
        <v>1846</v>
      </c>
      <c r="I18" s="18"/>
      <c r="J18" s="18"/>
      <c r="K18" s="18"/>
      <c r="L18" s="18"/>
      <c r="M18" s="18"/>
      <c r="N18" s="18"/>
      <c r="O18" s="18"/>
      <c r="P18" s="18"/>
      <c r="Q18" s="18"/>
      <c r="R18" s="4"/>
    </row>
    <row r="19" spans="1:18" x14ac:dyDescent="0.25">
      <c r="A19" s="35" t="s">
        <v>49</v>
      </c>
      <c r="B19" s="20">
        <v>1388</v>
      </c>
      <c r="C19" s="18"/>
      <c r="D19" s="20"/>
      <c r="E19" s="36">
        <v>1</v>
      </c>
      <c r="F19" s="19">
        <f t="shared" si="1"/>
        <v>1388</v>
      </c>
      <c r="G19" s="32" t="s">
        <v>53</v>
      </c>
      <c r="I19" s="18"/>
      <c r="J19" s="18"/>
      <c r="K19" s="18"/>
      <c r="L19" s="18"/>
      <c r="M19" s="18"/>
      <c r="N19" s="18"/>
      <c r="O19" s="18"/>
      <c r="P19" s="18"/>
      <c r="Q19" s="18"/>
      <c r="R19" s="4"/>
    </row>
    <row r="20" spans="1:18" x14ac:dyDescent="0.25">
      <c r="A20" s="35" t="s">
        <v>50</v>
      </c>
      <c r="B20" s="20">
        <v>1000</v>
      </c>
      <c r="C20" s="18"/>
      <c r="D20" s="20"/>
      <c r="E20" s="36">
        <v>1</v>
      </c>
      <c r="F20" s="18"/>
      <c r="G20" s="32"/>
      <c r="H20" s="19">
        <f t="shared" si="1"/>
        <v>1000</v>
      </c>
      <c r="I20" s="18"/>
      <c r="J20" s="18"/>
      <c r="K20" s="18"/>
      <c r="L20" s="18"/>
      <c r="M20" s="18"/>
      <c r="N20" s="18"/>
      <c r="O20" s="18"/>
      <c r="P20" s="18"/>
      <c r="Q20" s="18"/>
      <c r="R20" s="4"/>
    </row>
    <row r="21" spans="1:18" x14ac:dyDescent="0.25">
      <c r="A21" s="35" t="s">
        <v>51</v>
      </c>
      <c r="B21" s="20">
        <v>1145</v>
      </c>
      <c r="C21" s="18"/>
      <c r="D21" s="20">
        <v>1145</v>
      </c>
      <c r="E21" s="36"/>
      <c r="F21" s="18"/>
      <c r="G21" s="32"/>
      <c r="H21" s="19">
        <f t="shared" si="1"/>
        <v>0</v>
      </c>
      <c r="I21" s="18"/>
      <c r="J21" s="18"/>
      <c r="K21" s="18"/>
      <c r="L21" s="18"/>
      <c r="M21" s="18"/>
      <c r="N21" s="18"/>
      <c r="O21" s="18"/>
      <c r="P21" s="18"/>
      <c r="Q21" s="18"/>
      <c r="R21" s="4"/>
    </row>
    <row r="22" spans="1:18" x14ac:dyDescent="0.25">
      <c r="A22" s="35" t="s">
        <v>52</v>
      </c>
      <c r="B22" s="20">
        <v>1665</v>
      </c>
      <c r="C22" s="18"/>
      <c r="D22" s="20">
        <v>1665</v>
      </c>
      <c r="E22" s="36"/>
      <c r="F22" s="18"/>
      <c r="G22" s="32"/>
      <c r="H22" s="19">
        <f t="shared" si="1"/>
        <v>0</v>
      </c>
      <c r="I22" s="18"/>
      <c r="J22" s="18"/>
      <c r="K22" s="18"/>
      <c r="L22" s="18"/>
      <c r="M22" s="18"/>
      <c r="N22" s="18"/>
      <c r="O22" s="18"/>
      <c r="P22" s="18"/>
      <c r="Q22" s="18"/>
      <c r="R22" s="4"/>
    </row>
    <row r="23" spans="1:18" x14ac:dyDescent="0.25">
      <c r="A23" s="35" t="s">
        <v>53</v>
      </c>
      <c r="B23" s="20">
        <v>3775</v>
      </c>
      <c r="C23" s="18"/>
      <c r="D23" s="20">
        <v>3775</v>
      </c>
      <c r="E23" s="36"/>
      <c r="F23" s="18"/>
      <c r="G23" s="32"/>
      <c r="H23" s="19">
        <f t="shared" si="1"/>
        <v>0</v>
      </c>
      <c r="I23" s="18"/>
      <c r="J23" s="18"/>
      <c r="K23" s="18"/>
      <c r="L23" s="18"/>
      <c r="M23" s="18"/>
      <c r="N23" s="18"/>
      <c r="O23" s="18"/>
      <c r="P23" s="18"/>
      <c r="Q23" s="18"/>
      <c r="R23" s="4"/>
    </row>
    <row r="24" spans="1:18" x14ac:dyDescent="0.25">
      <c r="A24" s="35" t="s">
        <v>54</v>
      </c>
      <c r="B24" s="20">
        <v>1792</v>
      </c>
      <c r="C24" s="18"/>
      <c r="D24" s="20"/>
      <c r="E24" s="36">
        <v>1</v>
      </c>
      <c r="F24" s="18"/>
      <c r="G24" s="32"/>
      <c r="H24" s="19">
        <f t="shared" si="1"/>
        <v>1792</v>
      </c>
      <c r="I24" s="18"/>
      <c r="J24" s="18"/>
      <c r="K24" s="18"/>
      <c r="L24" s="18"/>
      <c r="M24" s="18"/>
      <c r="N24" s="18"/>
      <c r="O24" s="18"/>
      <c r="P24" s="18"/>
      <c r="Q24" s="18"/>
      <c r="R24" s="4"/>
    </row>
    <row r="25" spans="1:18" x14ac:dyDescent="0.25">
      <c r="A25" s="35" t="s">
        <v>55</v>
      </c>
      <c r="B25" s="20">
        <v>1753</v>
      </c>
      <c r="C25" s="18"/>
      <c r="D25" s="20"/>
      <c r="E25" s="36">
        <v>1</v>
      </c>
      <c r="F25" s="19">
        <f t="shared" si="1"/>
        <v>1753</v>
      </c>
      <c r="G25" s="32" t="s">
        <v>59</v>
      </c>
      <c r="I25" s="18"/>
      <c r="J25" s="18"/>
      <c r="K25" s="18"/>
      <c r="L25" s="18"/>
      <c r="M25" s="18"/>
      <c r="N25" s="18"/>
      <c r="O25" s="18"/>
      <c r="P25" s="18"/>
      <c r="Q25" s="18"/>
      <c r="R25" s="4"/>
    </row>
    <row r="26" spans="1:18" x14ac:dyDescent="0.25">
      <c r="A26" s="35" t="s">
        <v>56</v>
      </c>
      <c r="B26" s="20">
        <v>520</v>
      </c>
      <c r="C26" s="18"/>
      <c r="D26" s="20"/>
      <c r="E26" s="36">
        <v>1</v>
      </c>
      <c r="F26" s="18"/>
      <c r="G26" s="32"/>
      <c r="H26" s="19">
        <f t="shared" si="1"/>
        <v>520</v>
      </c>
      <c r="I26" s="18"/>
      <c r="J26" s="18"/>
      <c r="K26" s="18"/>
      <c r="L26" s="18"/>
      <c r="M26" s="18"/>
      <c r="N26" s="18"/>
      <c r="O26" s="18"/>
      <c r="P26" s="18"/>
      <c r="Q26" s="18"/>
      <c r="R26" s="4"/>
    </row>
    <row r="27" spans="1:18" x14ac:dyDescent="0.25">
      <c r="A27" s="35" t="s">
        <v>57</v>
      </c>
      <c r="B27" s="20">
        <v>730</v>
      </c>
      <c r="C27" s="18"/>
      <c r="D27" s="20">
        <v>730</v>
      </c>
      <c r="E27" s="36"/>
      <c r="F27" s="18"/>
      <c r="G27" s="32"/>
      <c r="H27" s="19">
        <f t="shared" si="1"/>
        <v>0</v>
      </c>
      <c r="I27" s="18"/>
      <c r="J27" s="18"/>
      <c r="K27" s="18"/>
      <c r="L27" s="18"/>
      <c r="M27" s="18"/>
      <c r="N27" s="18"/>
      <c r="O27" s="18"/>
      <c r="P27" s="18"/>
      <c r="Q27" s="18"/>
      <c r="R27" s="4"/>
    </row>
    <row r="28" spans="1:18" x14ac:dyDescent="0.25">
      <c r="A28" s="35" t="s">
        <v>58</v>
      </c>
      <c r="B28" s="20">
        <v>1575</v>
      </c>
      <c r="C28" s="18"/>
      <c r="D28" s="20">
        <v>1575</v>
      </c>
      <c r="E28" s="36"/>
      <c r="F28" s="18"/>
      <c r="G28" s="32"/>
      <c r="H28" s="19">
        <f t="shared" si="1"/>
        <v>0</v>
      </c>
      <c r="I28" s="18"/>
      <c r="J28" s="18"/>
      <c r="K28" s="18"/>
      <c r="L28" s="18"/>
      <c r="M28" s="18"/>
      <c r="N28" s="18"/>
      <c r="O28" s="18"/>
      <c r="P28" s="18"/>
      <c r="Q28" s="18"/>
      <c r="R28" s="4"/>
    </row>
    <row r="29" spans="1:18" x14ac:dyDescent="0.25">
      <c r="A29" s="35" t="s">
        <v>59</v>
      </c>
      <c r="B29" s="20">
        <v>8045</v>
      </c>
      <c r="C29" s="18"/>
      <c r="D29" s="20">
        <v>8045</v>
      </c>
      <c r="E29" s="36"/>
      <c r="F29" s="18"/>
      <c r="G29" s="32"/>
      <c r="H29" s="19">
        <f t="shared" si="1"/>
        <v>0</v>
      </c>
      <c r="I29" s="18"/>
      <c r="J29" s="18"/>
      <c r="K29" s="18"/>
      <c r="L29" s="18"/>
      <c r="M29" s="18"/>
      <c r="N29" s="18"/>
      <c r="O29" s="18"/>
      <c r="P29" s="18"/>
      <c r="Q29" s="18"/>
      <c r="R29" s="4"/>
    </row>
    <row r="30" spans="1:18" x14ac:dyDescent="0.25">
      <c r="A30" s="35" t="s">
        <v>60</v>
      </c>
      <c r="B30" s="20">
        <v>1846</v>
      </c>
      <c r="C30" s="18"/>
      <c r="D30" s="20"/>
      <c r="E30" s="36">
        <v>1</v>
      </c>
      <c r="F30" s="18"/>
      <c r="G30" s="32"/>
      <c r="H30" s="19"/>
      <c r="I30" s="19">
        <f t="shared" si="1"/>
        <v>1846</v>
      </c>
      <c r="J30" s="18"/>
      <c r="K30" s="18"/>
      <c r="L30" s="18"/>
      <c r="M30" s="18"/>
      <c r="N30" s="18"/>
      <c r="O30" s="18"/>
      <c r="P30" s="18"/>
      <c r="Q30" s="18"/>
      <c r="R30" s="4"/>
    </row>
    <row r="31" spans="1:18" x14ac:dyDescent="0.25">
      <c r="A31" s="35" t="s">
        <v>61</v>
      </c>
      <c r="B31" s="20">
        <v>1388</v>
      </c>
      <c r="C31" s="18"/>
      <c r="D31" s="20"/>
      <c r="E31" s="36">
        <v>1</v>
      </c>
      <c r="F31" s="19">
        <f t="shared" si="1"/>
        <v>1388</v>
      </c>
      <c r="G31" s="32" t="s">
        <v>65</v>
      </c>
      <c r="H31" s="19"/>
      <c r="J31" s="18"/>
      <c r="K31" s="18"/>
      <c r="L31" s="18"/>
      <c r="M31" s="18"/>
      <c r="N31" s="18"/>
      <c r="O31" s="18"/>
      <c r="P31" s="18"/>
      <c r="Q31" s="18"/>
      <c r="R31" s="4"/>
    </row>
    <row r="32" spans="1:18" x14ac:dyDescent="0.25">
      <c r="A32" s="35" t="s">
        <v>62</v>
      </c>
      <c r="B32" s="20">
        <v>955</v>
      </c>
      <c r="C32" s="18"/>
      <c r="D32" s="20"/>
      <c r="E32" s="36">
        <v>1</v>
      </c>
      <c r="F32" s="18"/>
      <c r="G32" s="32"/>
      <c r="H32" s="19"/>
      <c r="I32" s="19">
        <f t="shared" ref="F32:I67" si="2">IF($E32=0,0,$B32*$E32)</f>
        <v>955</v>
      </c>
      <c r="J32" s="18"/>
      <c r="K32" s="18"/>
      <c r="L32" s="18"/>
      <c r="M32" s="18"/>
      <c r="N32" s="18"/>
      <c r="O32" s="18"/>
      <c r="P32" s="18"/>
      <c r="Q32" s="18"/>
      <c r="R32" s="4"/>
    </row>
    <row r="33" spans="1:18" x14ac:dyDescent="0.25">
      <c r="A33" s="35" t="s">
        <v>63</v>
      </c>
      <c r="B33" s="20">
        <v>1045</v>
      </c>
      <c r="C33" s="18"/>
      <c r="D33" s="20">
        <v>1045</v>
      </c>
      <c r="E33" s="36"/>
      <c r="F33" s="18"/>
      <c r="G33" s="32"/>
      <c r="H33" s="19">
        <f t="shared" si="2"/>
        <v>0</v>
      </c>
      <c r="I33" s="18"/>
      <c r="J33" s="18"/>
      <c r="K33" s="18"/>
      <c r="L33" s="18"/>
      <c r="M33" s="18"/>
      <c r="N33" s="18"/>
      <c r="O33" s="18"/>
      <c r="P33" s="18"/>
      <c r="Q33" s="18"/>
      <c r="R33" s="4"/>
    </row>
    <row r="34" spans="1:18" x14ac:dyDescent="0.25">
      <c r="A34" s="35" t="s">
        <v>64</v>
      </c>
      <c r="B34" s="20">
        <v>1790</v>
      </c>
      <c r="C34" s="18"/>
      <c r="D34" s="20">
        <v>1790</v>
      </c>
      <c r="E34" s="36"/>
      <c r="F34" s="18"/>
      <c r="G34" s="32"/>
      <c r="H34" s="19">
        <f t="shared" si="2"/>
        <v>0</v>
      </c>
      <c r="I34" s="18"/>
      <c r="J34" s="18"/>
      <c r="K34" s="18"/>
      <c r="L34" s="18"/>
      <c r="M34" s="18"/>
      <c r="N34" s="18"/>
      <c r="O34" s="18"/>
      <c r="P34" s="18"/>
      <c r="Q34" s="18"/>
      <c r="R34" s="4"/>
    </row>
    <row r="35" spans="1:18" x14ac:dyDescent="0.25">
      <c r="A35" s="35" t="s">
        <v>65</v>
      </c>
      <c r="B35" s="20">
        <v>5390</v>
      </c>
      <c r="C35" s="18"/>
      <c r="D35" s="20">
        <v>5390</v>
      </c>
      <c r="E35" s="36"/>
      <c r="F35" s="18"/>
      <c r="G35" s="32"/>
      <c r="H35" s="19">
        <f t="shared" si="2"/>
        <v>0</v>
      </c>
      <c r="I35" s="18"/>
      <c r="J35" s="18"/>
      <c r="K35" s="18"/>
      <c r="L35" s="18"/>
      <c r="M35" s="18"/>
      <c r="N35" s="18"/>
      <c r="O35" s="18"/>
      <c r="P35" s="18"/>
      <c r="Q35" s="18"/>
      <c r="R35" s="4"/>
    </row>
    <row r="36" spans="1:18" x14ac:dyDescent="0.25">
      <c r="A36" s="35" t="s">
        <v>66</v>
      </c>
      <c r="B36" s="20">
        <v>1792</v>
      </c>
      <c r="C36" s="18"/>
      <c r="D36" s="20"/>
      <c r="E36" s="36">
        <v>1</v>
      </c>
      <c r="F36" s="18"/>
      <c r="G36" s="32"/>
      <c r="H36" s="19"/>
      <c r="I36" s="19">
        <f t="shared" si="2"/>
        <v>1792</v>
      </c>
      <c r="J36" s="18"/>
      <c r="K36" s="18"/>
      <c r="L36" s="18"/>
      <c r="M36" s="18"/>
      <c r="N36" s="18"/>
      <c r="O36" s="18"/>
      <c r="P36" s="18"/>
      <c r="Q36" s="18"/>
      <c r="R36" s="4"/>
    </row>
    <row r="37" spans="1:18" x14ac:dyDescent="0.25">
      <c r="A37" s="35" t="s">
        <v>67</v>
      </c>
      <c r="B37" s="20">
        <v>1753</v>
      </c>
      <c r="C37" s="18"/>
      <c r="D37" s="20"/>
      <c r="E37" s="36">
        <v>1</v>
      </c>
      <c r="F37" s="19">
        <f t="shared" si="2"/>
        <v>1753</v>
      </c>
      <c r="G37" s="32" t="s">
        <v>71</v>
      </c>
      <c r="H37" s="19"/>
      <c r="J37" s="18"/>
      <c r="K37" s="18"/>
      <c r="L37" s="18"/>
      <c r="M37" s="18"/>
      <c r="N37" s="18"/>
      <c r="O37" s="18"/>
      <c r="P37" s="18"/>
      <c r="Q37" s="18"/>
      <c r="R37" s="4"/>
    </row>
    <row r="38" spans="1:18" x14ac:dyDescent="0.25">
      <c r="A38" s="35" t="s">
        <v>68</v>
      </c>
      <c r="B38" s="20">
        <v>555</v>
      </c>
      <c r="C38" s="18"/>
      <c r="D38" s="20"/>
      <c r="E38" s="36">
        <v>1</v>
      </c>
      <c r="F38" s="18"/>
      <c r="G38" s="32"/>
      <c r="H38" s="19"/>
      <c r="I38" s="19">
        <f t="shared" si="2"/>
        <v>555</v>
      </c>
      <c r="J38" s="18"/>
      <c r="K38" s="18"/>
      <c r="L38" s="18"/>
      <c r="M38" s="18"/>
      <c r="N38" s="18"/>
      <c r="O38" s="18"/>
      <c r="P38" s="18"/>
      <c r="Q38" s="18"/>
      <c r="R38" s="4"/>
    </row>
    <row r="39" spans="1:18" x14ac:dyDescent="0.25">
      <c r="A39" s="35" t="s">
        <v>69</v>
      </c>
      <c r="B39" s="20">
        <v>1615</v>
      </c>
      <c r="C39" s="18"/>
      <c r="D39" s="20">
        <v>1615</v>
      </c>
      <c r="E39" s="36"/>
      <c r="F39" s="18"/>
      <c r="G39" s="32"/>
      <c r="H39" s="19">
        <f t="shared" si="2"/>
        <v>0</v>
      </c>
      <c r="I39" s="18"/>
      <c r="J39" s="18"/>
      <c r="K39" s="18"/>
      <c r="L39" s="18"/>
      <c r="M39" s="18"/>
      <c r="N39" s="18"/>
      <c r="O39" s="18"/>
      <c r="P39" s="18"/>
      <c r="Q39" s="18"/>
      <c r="R39" s="4"/>
    </row>
    <row r="40" spans="1:18" x14ac:dyDescent="0.25">
      <c r="A40" s="35" t="s">
        <v>70</v>
      </c>
      <c r="B40" s="20">
        <v>615</v>
      </c>
      <c r="C40" s="18"/>
      <c r="D40" s="20">
        <v>615</v>
      </c>
      <c r="E40" s="36"/>
      <c r="F40" s="18"/>
      <c r="G40" s="32"/>
      <c r="H40" s="19">
        <f t="shared" si="2"/>
        <v>0</v>
      </c>
      <c r="I40" s="18"/>
      <c r="J40" s="18"/>
      <c r="K40" s="18"/>
      <c r="L40" s="18"/>
      <c r="M40" s="18"/>
      <c r="N40" s="18"/>
      <c r="O40" s="18"/>
      <c r="P40" s="18"/>
      <c r="Q40" s="18"/>
      <c r="R40" s="4"/>
    </row>
    <row r="41" spans="1:18" x14ac:dyDescent="0.25">
      <c r="A41" s="35" t="s">
        <v>71</v>
      </c>
      <c r="B41" s="20">
        <v>8235</v>
      </c>
      <c r="C41" s="18"/>
      <c r="D41" s="20">
        <v>8235</v>
      </c>
      <c r="E41" s="36"/>
      <c r="F41" s="18"/>
      <c r="G41" s="32"/>
      <c r="H41" s="19">
        <f t="shared" si="2"/>
        <v>0</v>
      </c>
      <c r="I41" s="18"/>
      <c r="J41" s="18"/>
      <c r="K41" s="18"/>
      <c r="L41" s="18"/>
      <c r="M41" s="18"/>
      <c r="N41" s="18"/>
      <c r="O41" s="18"/>
      <c r="P41" s="18"/>
      <c r="Q41" s="18"/>
      <c r="R41" s="4"/>
    </row>
    <row r="42" spans="1:18" x14ac:dyDescent="0.25">
      <c r="A42" s="35" t="s">
        <v>72</v>
      </c>
      <c r="B42" s="20">
        <v>2204</v>
      </c>
      <c r="C42" s="18"/>
      <c r="D42" s="20"/>
      <c r="E42" s="36">
        <v>1</v>
      </c>
      <c r="F42" s="18"/>
      <c r="G42" s="32"/>
      <c r="H42" s="19"/>
      <c r="I42" s="19">
        <f t="shared" si="2"/>
        <v>2204</v>
      </c>
      <c r="J42" s="18"/>
      <c r="K42" s="18"/>
      <c r="L42" s="18"/>
      <c r="M42" s="18"/>
      <c r="N42" s="18"/>
      <c r="O42" s="18"/>
      <c r="P42" s="18"/>
      <c r="Q42" s="18"/>
      <c r="R42" s="4"/>
    </row>
    <row r="43" spans="1:18" x14ac:dyDescent="0.25">
      <c r="A43" s="35" t="s">
        <v>73</v>
      </c>
      <c r="B43" s="20">
        <v>2550</v>
      </c>
      <c r="C43" s="18"/>
      <c r="D43" s="20"/>
      <c r="E43" s="36">
        <v>1</v>
      </c>
      <c r="F43" s="19">
        <f t="shared" si="2"/>
        <v>2550</v>
      </c>
      <c r="G43" s="32" t="s">
        <v>77</v>
      </c>
      <c r="H43" s="19"/>
      <c r="J43" s="18"/>
      <c r="K43" s="18"/>
      <c r="L43" s="18"/>
      <c r="M43" s="18"/>
      <c r="N43" s="18"/>
      <c r="O43" s="18"/>
      <c r="P43" s="18"/>
      <c r="Q43" s="18"/>
      <c r="R43" s="4"/>
    </row>
    <row r="44" spans="1:18" x14ac:dyDescent="0.25">
      <c r="A44" s="35" t="s">
        <v>74</v>
      </c>
      <c r="B44" s="20">
        <v>670</v>
      </c>
      <c r="C44" s="18"/>
      <c r="D44" s="20"/>
      <c r="E44" s="36">
        <v>1</v>
      </c>
      <c r="F44" s="18"/>
      <c r="G44" s="32"/>
      <c r="H44" s="19"/>
      <c r="I44" s="19">
        <f t="shared" si="2"/>
        <v>670</v>
      </c>
      <c r="J44" s="18"/>
      <c r="K44" s="18"/>
      <c r="L44" s="18"/>
      <c r="M44" s="18"/>
      <c r="N44" s="18"/>
      <c r="O44" s="18"/>
      <c r="P44" s="18"/>
      <c r="Q44" s="18"/>
      <c r="R44" s="4"/>
    </row>
    <row r="45" spans="1:18" x14ac:dyDescent="0.25">
      <c r="A45" s="35" t="s">
        <v>75</v>
      </c>
      <c r="B45" s="20">
        <v>1845</v>
      </c>
      <c r="C45" s="18"/>
      <c r="D45" s="20">
        <v>1845</v>
      </c>
      <c r="E45" s="36"/>
      <c r="F45" s="18"/>
      <c r="G45" s="32"/>
      <c r="H45" s="19">
        <f t="shared" si="2"/>
        <v>0</v>
      </c>
      <c r="I45" s="18"/>
      <c r="J45" s="18"/>
      <c r="K45" s="18"/>
      <c r="L45" s="18"/>
      <c r="M45" s="18"/>
      <c r="N45" s="18"/>
      <c r="O45" s="18"/>
      <c r="P45" s="18"/>
      <c r="Q45" s="18"/>
      <c r="R45" s="4"/>
    </row>
    <row r="46" spans="1:18" x14ac:dyDescent="0.25">
      <c r="A46" s="35" t="s">
        <v>76</v>
      </c>
      <c r="B46" s="20">
        <v>920</v>
      </c>
      <c r="C46" s="18"/>
      <c r="D46" s="20">
        <v>920</v>
      </c>
      <c r="E46" s="36"/>
      <c r="F46" s="18"/>
      <c r="G46" s="32"/>
      <c r="H46" s="19">
        <f t="shared" si="2"/>
        <v>0</v>
      </c>
      <c r="I46" s="18"/>
      <c r="J46" s="18"/>
      <c r="K46" s="18"/>
      <c r="L46" s="18"/>
      <c r="M46" s="18"/>
      <c r="N46" s="18"/>
      <c r="O46" s="18"/>
      <c r="P46" s="18"/>
      <c r="Q46" s="18"/>
      <c r="R46" s="4"/>
    </row>
    <row r="47" spans="1:18" x14ac:dyDescent="0.25">
      <c r="A47" s="35" t="s">
        <v>77</v>
      </c>
      <c r="B47" s="20">
        <v>2760</v>
      </c>
      <c r="C47" s="18"/>
      <c r="D47" s="20">
        <v>2760</v>
      </c>
      <c r="E47" s="36"/>
      <c r="F47" s="18"/>
      <c r="G47" s="32"/>
      <c r="H47" s="19">
        <f t="shared" si="2"/>
        <v>0</v>
      </c>
      <c r="I47" s="18"/>
      <c r="J47" s="18"/>
      <c r="K47" s="18"/>
      <c r="L47" s="18"/>
      <c r="M47" s="18"/>
      <c r="N47" s="18"/>
      <c r="O47" s="18"/>
      <c r="P47" s="18"/>
      <c r="Q47" s="18"/>
      <c r="R47" s="4"/>
    </row>
    <row r="48" spans="1:18" x14ac:dyDescent="0.25">
      <c r="A48" s="35" t="s">
        <v>78</v>
      </c>
      <c r="B48" s="20">
        <v>1792</v>
      </c>
      <c r="C48" s="18"/>
      <c r="D48" s="20"/>
      <c r="E48" s="36">
        <v>1</v>
      </c>
      <c r="F48" s="18"/>
      <c r="G48" s="32"/>
      <c r="H48" s="19"/>
      <c r="I48" s="19">
        <f t="shared" si="2"/>
        <v>1792</v>
      </c>
      <c r="J48" s="18"/>
      <c r="K48" s="18"/>
      <c r="L48" s="18"/>
      <c r="M48" s="18"/>
      <c r="N48" s="18"/>
      <c r="O48" s="18"/>
      <c r="P48" s="18"/>
      <c r="Q48" s="18"/>
      <c r="R48" s="4"/>
    </row>
    <row r="49" spans="1:18" x14ac:dyDescent="0.25">
      <c r="A49" s="35" t="s">
        <v>79</v>
      </c>
      <c r="B49" s="20">
        <v>1753</v>
      </c>
      <c r="C49" s="18"/>
      <c r="D49" s="20"/>
      <c r="E49" s="36">
        <v>1</v>
      </c>
      <c r="F49" s="19">
        <f t="shared" si="2"/>
        <v>1753</v>
      </c>
      <c r="G49" s="32" t="s">
        <v>83</v>
      </c>
      <c r="H49" s="19"/>
      <c r="J49" s="18"/>
      <c r="K49" s="18"/>
      <c r="L49" s="18"/>
      <c r="M49" s="18"/>
      <c r="N49" s="18"/>
      <c r="O49" s="18"/>
      <c r="P49" s="18"/>
      <c r="Q49" s="18"/>
      <c r="R49" s="4"/>
    </row>
    <row r="50" spans="1:18" x14ac:dyDescent="0.25">
      <c r="A50" s="35" t="s">
        <v>80</v>
      </c>
      <c r="B50" s="20">
        <v>480</v>
      </c>
      <c r="C50" s="18"/>
      <c r="D50" s="20"/>
      <c r="E50" s="36">
        <v>1</v>
      </c>
      <c r="F50" s="18"/>
      <c r="G50" s="32"/>
      <c r="H50" s="19"/>
      <c r="I50" s="19">
        <f t="shared" si="2"/>
        <v>480</v>
      </c>
      <c r="J50" s="18"/>
      <c r="K50" s="18"/>
      <c r="L50" s="18"/>
      <c r="M50" s="18"/>
      <c r="N50" s="18"/>
      <c r="O50" s="18"/>
      <c r="P50" s="18"/>
      <c r="Q50" s="18"/>
      <c r="R50" s="4"/>
    </row>
    <row r="51" spans="1:18" x14ac:dyDescent="0.25">
      <c r="A51" s="35" t="s">
        <v>81</v>
      </c>
      <c r="B51" s="20">
        <v>870</v>
      </c>
      <c r="C51" s="18"/>
      <c r="D51" s="20">
        <v>870</v>
      </c>
      <c r="E51" s="37"/>
      <c r="F51" s="18"/>
      <c r="G51" s="32"/>
      <c r="H51" s="19">
        <f t="shared" si="2"/>
        <v>0</v>
      </c>
      <c r="I51" s="18"/>
      <c r="J51" s="18"/>
      <c r="K51" s="18"/>
      <c r="L51" s="18"/>
      <c r="M51" s="18"/>
      <c r="N51" s="18"/>
      <c r="O51" s="18"/>
      <c r="P51" s="18"/>
      <c r="Q51" s="18"/>
      <c r="R51" s="4"/>
    </row>
    <row r="52" spans="1:18" x14ac:dyDescent="0.25">
      <c r="A52" s="35" t="s">
        <v>82</v>
      </c>
      <c r="B52" s="20">
        <v>1715</v>
      </c>
      <c r="C52" s="18"/>
      <c r="D52" s="20">
        <v>1715</v>
      </c>
      <c r="E52" s="37"/>
      <c r="F52" s="18"/>
      <c r="G52" s="32"/>
      <c r="H52" s="19">
        <f t="shared" si="2"/>
        <v>0</v>
      </c>
      <c r="I52" s="18"/>
      <c r="J52" s="18"/>
      <c r="K52" s="18"/>
      <c r="L52" s="18"/>
      <c r="M52" s="18"/>
      <c r="N52" s="18"/>
      <c r="O52" s="18"/>
      <c r="P52" s="18"/>
      <c r="Q52" s="18"/>
      <c r="R52" s="4"/>
    </row>
    <row r="53" spans="1:18" x14ac:dyDescent="0.25">
      <c r="A53" s="35" t="s">
        <v>83</v>
      </c>
      <c r="B53" s="20">
        <v>4190</v>
      </c>
      <c r="C53" s="18"/>
      <c r="D53" s="20">
        <v>4190</v>
      </c>
      <c r="E53" s="37"/>
      <c r="F53" s="18"/>
      <c r="G53" s="32"/>
      <c r="H53" s="19">
        <f t="shared" si="2"/>
        <v>0</v>
      </c>
      <c r="I53" s="18"/>
      <c r="J53" s="18"/>
      <c r="K53" s="18"/>
      <c r="L53" s="18"/>
      <c r="M53" s="18"/>
      <c r="N53" s="18"/>
      <c r="O53" s="18"/>
      <c r="P53" s="18"/>
      <c r="Q53" s="18"/>
      <c r="R53" s="4"/>
    </row>
    <row r="54" spans="1:18" x14ac:dyDescent="0.25">
      <c r="A54" s="35" t="s">
        <v>84</v>
      </c>
      <c r="B54" s="20">
        <v>2204</v>
      </c>
      <c r="C54" s="18"/>
      <c r="D54" s="20"/>
      <c r="E54" s="36">
        <v>1</v>
      </c>
      <c r="F54" s="18"/>
      <c r="G54" s="32"/>
      <c r="H54" s="19"/>
      <c r="I54" s="19">
        <f t="shared" si="2"/>
        <v>2204</v>
      </c>
      <c r="J54" s="18"/>
      <c r="K54" s="18"/>
      <c r="L54" s="18"/>
      <c r="M54" s="18"/>
      <c r="N54" s="18"/>
      <c r="O54" s="18"/>
      <c r="P54" s="18"/>
      <c r="Q54" s="18"/>
      <c r="R54" s="4"/>
    </row>
    <row r="55" spans="1:18" x14ac:dyDescent="0.25">
      <c r="A55" s="35" t="s">
        <v>85</v>
      </c>
      <c r="B55" s="20">
        <v>2550</v>
      </c>
      <c r="C55" s="18"/>
      <c r="D55" s="20"/>
      <c r="E55" s="36">
        <v>1</v>
      </c>
      <c r="F55" s="19">
        <f t="shared" si="2"/>
        <v>2550</v>
      </c>
      <c r="G55" s="32" t="s">
        <v>89</v>
      </c>
      <c r="H55" s="19"/>
      <c r="J55" s="18"/>
      <c r="K55" s="18"/>
      <c r="L55" s="18"/>
      <c r="M55" s="18"/>
      <c r="N55" s="18"/>
      <c r="O55" s="18"/>
      <c r="P55" s="18"/>
      <c r="Q55" s="18"/>
      <c r="R55" s="4"/>
    </row>
    <row r="56" spans="1:18" x14ac:dyDescent="0.25">
      <c r="A56" s="35" t="s">
        <v>86</v>
      </c>
      <c r="B56" s="20">
        <v>370</v>
      </c>
      <c r="C56" s="18"/>
      <c r="D56" s="20"/>
      <c r="E56" s="36">
        <v>1</v>
      </c>
      <c r="F56" s="18"/>
      <c r="G56" s="32"/>
      <c r="H56" s="19"/>
      <c r="I56" s="19">
        <f t="shared" si="2"/>
        <v>370</v>
      </c>
      <c r="J56" s="18"/>
      <c r="K56" s="18"/>
      <c r="L56" s="18"/>
      <c r="M56" s="18"/>
      <c r="N56" s="18"/>
      <c r="O56" s="18"/>
      <c r="P56" s="18"/>
      <c r="Q56" s="18"/>
      <c r="R56" s="4"/>
    </row>
    <row r="57" spans="1:18" x14ac:dyDescent="0.25">
      <c r="A57" s="35" t="s">
        <v>87</v>
      </c>
      <c r="B57" s="20">
        <v>460</v>
      </c>
      <c r="C57" s="18"/>
      <c r="D57" s="20">
        <v>460</v>
      </c>
      <c r="E57" s="37"/>
      <c r="F57" s="18"/>
      <c r="G57" s="32"/>
      <c r="H57" s="19">
        <f t="shared" si="2"/>
        <v>0</v>
      </c>
      <c r="I57" s="18"/>
      <c r="J57" s="18"/>
      <c r="K57" s="18"/>
      <c r="L57" s="18"/>
      <c r="M57" s="18"/>
      <c r="N57" s="18"/>
      <c r="O57" s="18"/>
      <c r="P57" s="18"/>
      <c r="Q57" s="18"/>
      <c r="R57" s="4"/>
    </row>
    <row r="58" spans="1:18" x14ac:dyDescent="0.25">
      <c r="A58" s="35" t="s">
        <v>88</v>
      </c>
      <c r="B58" s="20">
        <v>1820</v>
      </c>
      <c r="C58" s="18"/>
      <c r="D58" s="20">
        <f>+B58</f>
        <v>1820</v>
      </c>
      <c r="E58" s="37"/>
      <c r="F58" s="18"/>
      <c r="G58" s="32"/>
      <c r="H58" s="19">
        <f t="shared" si="2"/>
        <v>0</v>
      </c>
      <c r="I58" s="18"/>
      <c r="J58" s="18"/>
      <c r="K58" s="18"/>
      <c r="L58" s="18"/>
      <c r="M58" s="18"/>
      <c r="N58" s="18"/>
      <c r="O58" s="18"/>
      <c r="P58" s="18"/>
      <c r="Q58" s="18"/>
      <c r="R58" s="4"/>
    </row>
    <row r="59" spans="1:18" x14ac:dyDescent="0.25">
      <c r="A59" s="35" t="s">
        <v>89</v>
      </c>
      <c r="B59" s="20">
        <v>4350</v>
      </c>
      <c r="C59" s="18"/>
      <c r="D59" s="20">
        <f>+B59</f>
        <v>4350</v>
      </c>
      <c r="E59" s="37"/>
      <c r="F59" s="18"/>
      <c r="G59" s="32"/>
      <c r="H59" s="19">
        <f t="shared" si="2"/>
        <v>0</v>
      </c>
      <c r="I59" s="18"/>
      <c r="J59" s="18"/>
      <c r="K59" s="18"/>
      <c r="L59" s="18"/>
      <c r="M59" s="18"/>
      <c r="N59" s="18"/>
      <c r="O59" s="18"/>
      <c r="P59" s="18"/>
      <c r="Q59" s="18"/>
      <c r="R59" s="4"/>
    </row>
    <row r="60" spans="1:18" x14ac:dyDescent="0.25">
      <c r="A60" s="35" t="s">
        <v>90</v>
      </c>
      <c r="B60" s="20">
        <f>1665+7665</f>
        <v>9330</v>
      </c>
      <c r="C60" s="18"/>
      <c r="D60" s="20"/>
      <c r="E60" s="38">
        <v>1</v>
      </c>
      <c r="F60" s="18"/>
      <c r="G60" s="32"/>
      <c r="H60" s="19">
        <f t="shared" si="2"/>
        <v>9330</v>
      </c>
      <c r="I60" s="18"/>
      <c r="J60" s="18"/>
      <c r="K60" s="18"/>
      <c r="L60" s="18"/>
      <c r="M60" s="18"/>
      <c r="N60" s="18"/>
      <c r="O60" s="18"/>
      <c r="P60" s="18"/>
      <c r="Q60" s="18"/>
      <c r="R60" s="4"/>
    </row>
    <row r="61" spans="1:18" x14ac:dyDescent="0.25">
      <c r="A61" s="35" t="s">
        <v>91</v>
      </c>
      <c r="B61" s="20">
        <f>1795+8575</f>
        <v>10370</v>
      </c>
      <c r="C61" s="18"/>
      <c r="D61" s="20"/>
      <c r="E61" s="38">
        <v>1</v>
      </c>
      <c r="F61" s="18"/>
      <c r="G61" s="32"/>
      <c r="I61" s="19">
        <f t="shared" si="2"/>
        <v>10370</v>
      </c>
      <c r="J61" s="18"/>
      <c r="K61" s="18"/>
      <c r="L61" s="18"/>
      <c r="M61" s="18"/>
      <c r="N61" s="18"/>
      <c r="O61" s="18"/>
      <c r="P61" s="18"/>
      <c r="Q61" s="18"/>
      <c r="R61" s="4"/>
    </row>
    <row r="62" spans="1:18" x14ac:dyDescent="0.25">
      <c r="A62" s="26"/>
      <c r="B62" s="20"/>
      <c r="C62" s="21"/>
      <c r="D62" s="20"/>
      <c r="E62" s="22"/>
      <c r="F62" s="18"/>
      <c r="G62" s="32"/>
      <c r="H62" s="19">
        <f t="shared" si="2"/>
        <v>0</v>
      </c>
      <c r="I62" s="18"/>
      <c r="J62" s="18"/>
      <c r="K62" s="18"/>
      <c r="L62" s="18"/>
      <c r="M62" s="18"/>
      <c r="N62" s="18"/>
      <c r="O62" s="18"/>
      <c r="P62" s="18"/>
      <c r="Q62" s="18"/>
      <c r="R62" s="4"/>
    </row>
    <row r="63" spans="1:18" x14ac:dyDescent="0.25">
      <c r="A63" s="26"/>
      <c r="B63" s="20"/>
      <c r="C63" s="21"/>
      <c r="D63" s="20"/>
      <c r="E63" s="22"/>
      <c r="F63" s="18"/>
      <c r="G63" s="32"/>
      <c r="H63" s="19">
        <f t="shared" si="2"/>
        <v>0</v>
      </c>
      <c r="I63" s="18"/>
      <c r="J63" s="18"/>
      <c r="K63" s="18"/>
      <c r="L63" s="18"/>
      <c r="M63" s="18"/>
      <c r="N63" s="18"/>
      <c r="O63" s="18"/>
      <c r="P63" s="18"/>
      <c r="Q63" s="18"/>
      <c r="R63" s="4"/>
    </row>
    <row r="64" spans="1:18" x14ac:dyDescent="0.25">
      <c r="A64" s="26"/>
      <c r="B64" s="20"/>
      <c r="C64" s="21"/>
      <c r="D64" s="20"/>
      <c r="E64" s="22"/>
      <c r="F64" s="18"/>
      <c r="G64" s="32"/>
      <c r="H64" s="19">
        <f t="shared" si="2"/>
        <v>0</v>
      </c>
      <c r="I64" s="18"/>
      <c r="J64" s="18"/>
      <c r="K64" s="18"/>
      <c r="L64" s="18"/>
      <c r="M64" s="18"/>
      <c r="N64" s="18"/>
      <c r="O64" s="18"/>
      <c r="P64" s="18"/>
      <c r="Q64" s="18"/>
      <c r="R64" s="4"/>
    </row>
    <row r="65" spans="1:18" x14ac:dyDescent="0.25">
      <c r="A65" s="26"/>
      <c r="B65" s="20"/>
      <c r="C65" s="21"/>
      <c r="D65" s="20"/>
      <c r="E65" s="22"/>
      <c r="F65" s="18"/>
      <c r="G65" s="32"/>
      <c r="H65" s="19">
        <f t="shared" si="2"/>
        <v>0</v>
      </c>
      <c r="I65" s="18"/>
      <c r="J65" s="18"/>
      <c r="K65" s="18"/>
      <c r="L65" s="18"/>
      <c r="M65" s="18"/>
      <c r="N65" s="18"/>
      <c r="O65" s="18"/>
      <c r="P65" s="18"/>
      <c r="Q65" s="18"/>
      <c r="R65" s="4"/>
    </row>
    <row r="66" spans="1:18" x14ac:dyDescent="0.25">
      <c r="A66" s="26"/>
      <c r="B66" s="20"/>
      <c r="C66" s="21"/>
      <c r="D66" s="20"/>
      <c r="E66" s="22"/>
      <c r="F66" s="18"/>
      <c r="G66" s="32"/>
      <c r="H66" s="19">
        <f t="shared" si="2"/>
        <v>0</v>
      </c>
      <c r="I66" s="18"/>
      <c r="J66" s="18"/>
      <c r="K66" s="18"/>
      <c r="L66" s="18"/>
      <c r="M66" s="18"/>
      <c r="N66" s="18"/>
      <c r="O66" s="18"/>
      <c r="P66" s="18"/>
      <c r="Q66" s="18"/>
      <c r="R66" s="4"/>
    </row>
    <row r="67" spans="1:18" x14ac:dyDescent="0.25">
      <c r="A67" s="18"/>
      <c r="B67" s="20"/>
      <c r="C67" s="21"/>
      <c r="D67" s="20"/>
      <c r="E67" s="22"/>
      <c r="F67" s="19">
        <f t="shared" ref="F67:H68" si="3">IF($E67=0,0,$B67*$E67)</f>
        <v>0</v>
      </c>
      <c r="G67" s="28"/>
      <c r="H67" s="19">
        <f t="shared" si="2"/>
        <v>0</v>
      </c>
      <c r="I67" s="18"/>
      <c r="J67" s="18"/>
      <c r="K67" s="18"/>
      <c r="L67" s="18"/>
      <c r="M67" s="18"/>
      <c r="N67" s="18"/>
      <c r="O67" s="18"/>
      <c r="P67" s="18"/>
      <c r="Q67" s="18"/>
      <c r="R67" s="4"/>
    </row>
    <row r="68" spans="1:18" x14ac:dyDescent="0.25">
      <c r="A68" s="18"/>
      <c r="B68" s="20"/>
      <c r="C68" s="21"/>
      <c r="D68" s="20"/>
      <c r="E68" s="22"/>
      <c r="F68" s="18"/>
      <c r="G68" s="23"/>
      <c r="H68" s="19">
        <f t="shared" si="3"/>
        <v>0</v>
      </c>
      <c r="I68" s="18"/>
      <c r="J68" s="18"/>
      <c r="K68" s="18"/>
      <c r="L68" s="18"/>
      <c r="M68" s="18"/>
      <c r="N68" s="18"/>
      <c r="O68" s="18"/>
      <c r="P68" s="18"/>
      <c r="Q68" s="18"/>
      <c r="R68" s="4"/>
    </row>
    <row r="69" spans="1:18" x14ac:dyDescent="0.25">
      <c r="A69" s="8" t="s">
        <v>13</v>
      </c>
      <c r="B69" s="16">
        <f>SUM(B6:B68)</f>
        <v>127894</v>
      </c>
      <c r="C69" s="10">
        <f>SUM(C6:C68)</f>
        <v>0</v>
      </c>
      <c r="D69" s="10">
        <f>SUM(D6:D68)</f>
        <v>67840</v>
      </c>
      <c r="E69" s="17"/>
      <c r="F69" s="10">
        <f>SUM(F6:F68)</f>
        <v>17073</v>
      </c>
      <c r="G69" s="5"/>
      <c r="H69" s="10">
        <f>SUM(H6:H68)</f>
        <v>19743</v>
      </c>
      <c r="I69" s="10">
        <f t="shared" ref="I69:Q69" si="4">SUM(I6:I68)</f>
        <v>23238</v>
      </c>
      <c r="J69" s="10">
        <f t="shared" si="4"/>
        <v>0</v>
      </c>
      <c r="K69" s="10">
        <f t="shared" si="4"/>
        <v>0</v>
      </c>
      <c r="L69" s="10">
        <f t="shared" si="4"/>
        <v>0</v>
      </c>
      <c r="M69" s="10">
        <f t="shared" si="4"/>
        <v>0</v>
      </c>
      <c r="N69" s="10">
        <f t="shared" si="4"/>
        <v>0</v>
      </c>
      <c r="O69" s="10">
        <f t="shared" si="4"/>
        <v>0</v>
      </c>
      <c r="P69" s="10">
        <f t="shared" si="4"/>
        <v>0</v>
      </c>
      <c r="Q69" s="10">
        <f t="shared" si="4"/>
        <v>0</v>
      </c>
      <c r="R69" s="4"/>
    </row>
    <row r="70" spans="1:18" x14ac:dyDescent="0.25">
      <c r="A70" s="8"/>
      <c r="B70" s="5"/>
      <c r="C70" s="5"/>
      <c r="D70" s="5"/>
      <c r="E70" s="5"/>
      <c r="F70" s="42" t="s">
        <v>14</v>
      </c>
      <c r="G70" s="42"/>
      <c r="H70" s="8">
        <v>0.04</v>
      </c>
      <c r="I70" s="8">
        <v>0.04</v>
      </c>
      <c r="J70" s="8">
        <v>0.04</v>
      </c>
      <c r="K70" s="8">
        <v>0.04</v>
      </c>
      <c r="L70" s="8">
        <v>0.04</v>
      </c>
      <c r="M70" s="8">
        <v>0.04</v>
      </c>
      <c r="N70" s="8">
        <v>0.04</v>
      </c>
      <c r="O70" s="8">
        <v>0.04</v>
      </c>
      <c r="P70" s="8">
        <v>0.04</v>
      </c>
      <c r="Q70" s="8">
        <v>0.04</v>
      </c>
      <c r="R70" s="15"/>
    </row>
    <row r="71" spans="1:18" x14ac:dyDescent="0.25">
      <c r="A71" s="8"/>
      <c r="B71" s="5"/>
      <c r="C71" s="5"/>
      <c r="D71" s="5"/>
      <c r="E71" s="5"/>
      <c r="F71" s="42" t="s">
        <v>15</v>
      </c>
      <c r="G71" s="42"/>
      <c r="H71" s="10">
        <f>+H69*H70</f>
        <v>789.72</v>
      </c>
      <c r="I71" s="10">
        <f t="shared" ref="I71:Q71" si="5">+I69*I70</f>
        <v>929.52</v>
      </c>
      <c r="J71" s="10">
        <f t="shared" si="5"/>
        <v>0</v>
      </c>
      <c r="K71" s="10">
        <f t="shared" si="5"/>
        <v>0</v>
      </c>
      <c r="L71" s="10">
        <f t="shared" si="5"/>
        <v>0</v>
      </c>
      <c r="M71" s="10">
        <f t="shared" si="5"/>
        <v>0</v>
      </c>
      <c r="N71" s="10">
        <f t="shared" si="5"/>
        <v>0</v>
      </c>
      <c r="O71" s="10">
        <f t="shared" si="5"/>
        <v>0</v>
      </c>
      <c r="P71" s="10">
        <f t="shared" si="5"/>
        <v>0</v>
      </c>
      <c r="Q71" s="10">
        <f t="shared" si="5"/>
        <v>0</v>
      </c>
      <c r="R71" s="4"/>
    </row>
    <row r="72" spans="1:18" x14ac:dyDescent="0.25">
      <c r="A72" s="8" t="s">
        <v>17</v>
      </c>
      <c r="B72" s="10">
        <f>SUM(H72:Q72)</f>
        <v>1750</v>
      </c>
      <c r="C72" s="45" t="s">
        <v>26</v>
      </c>
      <c r="D72" s="45"/>
      <c r="E72" s="45"/>
      <c r="F72" s="42" t="s">
        <v>29</v>
      </c>
      <c r="G72" s="42"/>
      <c r="H72" s="1">
        <v>800</v>
      </c>
      <c r="I72" s="1">
        <v>950</v>
      </c>
      <c r="R72" s="4"/>
    </row>
    <row r="73" spans="1:18" x14ac:dyDescent="0.25">
      <c r="A73" s="8" t="s">
        <v>18</v>
      </c>
      <c r="B73" s="10">
        <f>+B69+B72</f>
        <v>129644</v>
      </c>
      <c r="C73" s="5"/>
      <c r="D73" s="5"/>
      <c r="E73" s="5"/>
      <c r="F73" s="5"/>
      <c r="G73" s="5"/>
      <c r="H73" s="14" t="str">
        <f>IF(H72&gt;=H71,"OK","NOT OK")</f>
        <v>OK</v>
      </c>
      <c r="I73" s="14" t="str">
        <f t="shared" ref="I73:Q73" si="6">IF(I72&gt;=I71,"OK","NOT OK")</f>
        <v>OK</v>
      </c>
      <c r="J73" s="14" t="str">
        <f t="shared" si="6"/>
        <v>OK</v>
      </c>
      <c r="K73" s="14" t="str">
        <f t="shared" si="6"/>
        <v>OK</v>
      </c>
      <c r="L73" s="14" t="str">
        <f t="shared" si="6"/>
        <v>OK</v>
      </c>
      <c r="M73" s="14" t="str">
        <f t="shared" si="6"/>
        <v>OK</v>
      </c>
      <c r="N73" s="14" t="str">
        <f t="shared" si="6"/>
        <v>OK</v>
      </c>
      <c r="O73" s="14" t="str">
        <f t="shared" si="6"/>
        <v>OK</v>
      </c>
      <c r="P73" s="14" t="str">
        <f t="shared" si="6"/>
        <v>OK</v>
      </c>
      <c r="Q73" s="14" t="str">
        <f t="shared" si="6"/>
        <v>OK</v>
      </c>
      <c r="R73" s="4"/>
    </row>
    <row r="74" spans="1:18" x14ac:dyDescent="0.25">
      <c r="A74" s="5"/>
      <c r="B74" s="14" t="str">
        <f>IF(B73=B4,"OK","NOT OK")</f>
        <v>OK</v>
      </c>
      <c r="C74" s="6" t="s">
        <v>27</v>
      </c>
      <c r="D74" s="3"/>
      <c r="E74" s="3"/>
      <c r="F74" s="3"/>
      <c r="G74" s="3"/>
      <c r="H74" s="3"/>
      <c r="I74" s="3"/>
      <c r="J74" s="3"/>
      <c r="K74" s="3"/>
      <c r="L74" s="3"/>
      <c r="M74" s="3"/>
      <c r="N74" s="3"/>
      <c r="O74" s="3"/>
      <c r="P74" s="5"/>
      <c r="Q74" s="5"/>
      <c r="R74" s="4"/>
    </row>
    <row r="75" spans="1:18" x14ac:dyDescent="0.25">
      <c r="A75" s="4"/>
      <c r="B75" s="4"/>
      <c r="C75" s="11" t="s">
        <v>24</v>
      </c>
      <c r="D75" s="2"/>
      <c r="E75" s="2"/>
      <c r="F75" s="2"/>
      <c r="G75" s="2"/>
      <c r="H75" s="2"/>
      <c r="I75" s="2"/>
      <c r="J75" s="2"/>
      <c r="K75" s="2"/>
      <c r="L75" s="2"/>
      <c r="M75" s="2"/>
      <c r="N75" s="2"/>
      <c r="O75" s="2"/>
      <c r="P75" s="4"/>
      <c r="Q75" s="4"/>
      <c r="R75" s="4"/>
    </row>
    <row r="76" spans="1:18" x14ac:dyDescent="0.25">
      <c r="A76" s="4"/>
      <c r="B76" s="4"/>
      <c r="C76" s="11" t="s">
        <v>28</v>
      </c>
      <c r="D76" s="2"/>
      <c r="E76" s="2"/>
      <c r="F76" s="2"/>
      <c r="G76" s="2"/>
      <c r="H76" s="2"/>
      <c r="I76" s="2"/>
      <c r="J76" s="2"/>
      <c r="K76" s="2"/>
      <c r="L76" s="2"/>
      <c r="M76" s="2"/>
      <c r="N76" s="2"/>
      <c r="O76" s="2"/>
      <c r="P76" s="4"/>
      <c r="Q76" s="4"/>
      <c r="R76" s="4"/>
    </row>
    <row r="77" spans="1:18" x14ac:dyDescent="0.25">
      <c r="D77" s="12"/>
      <c r="E77" s="12"/>
      <c r="F77" s="12"/>
      <c r="G77" s="12"/>
      <c r="H77" s="12"/>
      <c r="I77" s="12"/>
      <c r="J77" s="12"/>
      <c r="K77" s="12"/>
      <c r="L77" s="13"/>
      <c r="M77" s="13"/>
      <c r="N77" s="13"/>
      <c r="O77" s="13"/>
    </row>
    <row r="78" spans="1:18" x14ac:dyDescent="0.25">
      <c r="D78" s="12"/>
      <c r="E78" s="12"/>
      <c r="F78" s="12"/>
      <c r="G78" s="12"/>
      <c r="H78" s="12"/>
      <c r="I78" s="12"/>
      <c r="J78" s="12"/>
      <c r="K78" s="12"/>
      <c r="L78" s="13"/>
      <c r="M78" s="13"/>
      <c r="N78" s="13"/>
      <c r="O78" s="13"/>
    </row>
  </sheetData>
  <mergeCells count="6">
    <mergeCell ref="H4:Q4"/>
    <mergeCell ref="F72:G72"/>
    <mergeCell ref="F71:G71"/>
    <mergeCell ref="F70:G70"/>
    <mergeCell ref="C3:D3"/>
    <mergeCell ref="C72:E72"/>
  </mergeCells>
  <conditionalFormatting sqref="H68:I68 F67 H58:H60 H62:H67 I61 H6 F7 H8:H12 F13 H14:H18 F19 H20:H24 H26:H29 F25 I30 I32 F31 I36 I38 F37 I42 I44 F43 I48 I50 F49 I54 I56 F55">
    <cfRule type="cellIs" dxfId="3" priority="47" operator="equal">
      <formula>0</formula>
    </cfRule>
  </conditionalFormatting>
  <conditionalFormatting sqref="H73:Q73">
    <cfRule type="containsText" dxfId="2" priority="40" operator="containsText" text="NOT">
      <formula>NOT(ISERROR(SEARCH("NOT",H73)))</formula>
    </cfRule>
  </conditionalFormatting>
  <conditionalFormatting sqref="B74">
    <cfRule type="containsText" dxfId="1" priority="39" operator="containsText" text="NOT">
      <formula>NOT(ISERROR(SEARCH("NOT",B74)))</formula>
    </cfRule>
  </conditionalFormatting>
  <conditionalFormatting sqref="H30:H57">
    <cfRule type="cellIs" dxfId="0" priority="1" operator="equal">
      <formula>0</formula>
    </cfRule>
  </conditionalFormatting>
  <printOptions horizontalCentered="1" verticalCentered="1"/>
  <pageMargins left="0.25" right="0.25" top="0.5" bottom="0.5" header="0.3" footer="0.3"/>
  <pageSetup scale="79" fitToHeight="0" orientation="landscape" r:id="rId1"/>
  <ignoredErrors>
    <ignoredError sqref="D58:D59 D9:D1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Q47" sqref="Q47"/>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Calculations</vt:lpstr>
      <vt:lpstr>Instructions for Use</vt:lpstr>
      <vt:lpstr>Calculations!Print_Area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Provision E.12 Sizing Calculator</dc:title>
  <dc:creator>Dan Cloak</dc:creator>
  <cp:lastModifiedBy>Howard Bunce</cp:lastModifiedBy>
  <cp:lastPrinted>2015-09-26T00:53:22Z</cp:lastPrinted>
  <dcterms:created xsi:type="dcterms:W3CDTF">2015-01-11T04:22:06Z</dcterms:created>
  <dcterms:modified xsi:type="dcterms:W3CDTF">2020-07-27T23:53:29Z</dcterms:modified>
</cp:coreProperties>
</file>